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660" windowWidth="15330" windowHeight="4080" tabRatio="862" activeTab="4"/>
  </bookViews>
  <sheets>
    <sheet name="Fin. būklės" sheetId="1" r:id="rId1"/>
    <sheet name="Veiklos rezultatų" sheetId="2" r:id="rId2"/>
    <sheet name="Grynojo turto pokyčių" sheetId="3" r:id="rId3"/>
    <sheet name="Pinigų srautų" sheetId="4" r:id="rId4"/>
    <sheet name="AR.20-4fin.sumos" sheetId="5" r:id="rId5"/>
  </sheets>
  <definedNames>
    <definedName name="_ftn1" localSheetId="2">'Grynojo turto pokyčių'!$A$20</definedName>
    <definedName name="_ftnref1" localSheetId="2">'Grynojo turto pokyčių'!#REF!</definedName>
    <definedName name="_xlnm.Print_Area" localSheetId="4">'AR.20-4fin.sumos'!$A$1:$M$29</definedName>
    <definedName name="_xlnm.Print_Area" localSheetId="0">'Fin. būklės'!$A$1:$E$95</definedName>
    <definedName name="_xlnm.Print_Area" localSheetId="2">'Grynojo turto pokyčių'!$A$1:$J$43</definedName>
    <definedName name="_xlnm.Print_Area" localSheetId="1">'Veiklos rezultatų'!$A$1:$I$61</definedName>
    <definedName name="_xlnm.Print_Titles" localSheetId="4">'AR.20-4fin.sumos'!$11:$13</definedName>
    <definedName name="_xlnm.Print_Titles" localSheetId="0">'Fin. būklės'!$15:$15</definedName>
    <definedName name="_xlnm.Print_Titles" localSheetId="3">'Pinigų srautų'!$17:$20</definedName>
    <definedName name="_xlnm.Print_Titles" localSheetId="1">'Veiklos rezultatų'!$17:$17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</definedNames>
  <calcPr fullCalcOnLoad="1"/>
</workbook>
</file>

<file path=xl/sharedStrings.xml><?xml version="1.0" encoding="utf-8"?>
<sst xmlns="http://schemas.openxmlformats.org/spreadsheetml/2006/main" count="645" uniqueCount="387">
  <si>
    <t>Per ataskaitinį laikotarpį</t>
  </si>
  <si>
    <t>Likutis 2011 m. gruodžio 31 d.</t>
  </si>
  <si>
    <t>Silvija Baranauskienė</t>
  </si>
  <si>
    <t xml:space="preserve">   </t>
  </si>
  <si>
    <t>20-ojo VSAFAS „Finansavimo sumos“</t>
  </si>
  <si>
    <t>FINANSAVIMO SUMOS PAGAL ŠALTINĮ, TIKSLINĘ PASKIRTĮ IR JŲ POKYČIAI PER ATASKAITINĮ LAIKOTARPĮ</t>
  </si>
  <si>
    <t>Perduota kitiems viešojo sektoriaus subjektams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</si>
  <si>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</si>
  <si>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</si>
  <si>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Tenka kontroliuojančiam subjektui</t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</si>
  <si>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</si>
  <si>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</si>
  <si>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</si>
  <si>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( Vardas, pavardė, parašas )</t>
  </si>
  <si>
    <t xml:space="preserve">GRYNOJO TURTO POKYČIŲ ATASKAITA  * </t>
  </si>
  <si>
    <t>* Pažymėti ataskaitos laukai nepildomi</t>
  </si>
  <si>
    <t>(Žemesniojo lygio viešojo sektoriaus subjektų, išskyrus mokesčių fondus ir išteklių fondus (įskaitant socialinės apsaugos fondus), veiklos rezultatų ataskaitos forma)</t>
  </si>
  <si>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</si>
  <si>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</si>
  <si>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</si>
  <si>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</si>
  <si>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</si>
  <si>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</si>
  <si>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</si>
  <si>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</si>
  <si>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r>
      <rPr>
        <sz val="10"/>
        <color indexed="56"/>
        <rFont val="Times New Roman"/>
        <family val="1"/>
      </rPr>
      <t>2</t>
    </r>
    <r>
      <rPr>
        <sz val="10"/>
        <rFont val="Times New Roman"/>
        <family val="1"/>
      </rPr>
      <t xml:space="preserve"> priedas</t>
    </r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</si>
  <si>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</si>
  <si>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(Grynojo turto pokyčių ataskaitos forma)</t>
  </si>
  <si>
    <t xml:space="preserve">               Pateikimo valiuta ir tikslumas: litais arba tūkstančiais litų</t>
  </si>
  <si>
    <t>Netiesioginiaipinigų srautai</t>
  </si>
  <si>
    <r>
      <t>Finansavimo sumos kitoms išlaidoms</t>
    </r>
    <r>
      <rPr>
        <sz val="10"/>
        <rFont val="Times New Roman"/>
        <family val="1"/>
      </rPr>
      <t>:</t>
    </r>
  </si>
  <si>
    <t>Iš mokesčių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</si>
  <si>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</si>
  <si>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</si>
  <si>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</si>
  <si>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</si>
  <si>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 xml:space="preserve">     </t>
  </si>
  <si>
    <t>(Informacijos apie finansavimo sumas pagal šaltinį, tikslinę paskirtį ir jų pokyčius per ataskaitinį laikotarpį pateikimo žemesniojo lygio finansinių ataskaitų aiškinamajame rašte forma)</t>
  </si>
  <si>
    <t>Finansavimo sumų pergrupavimas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</si>
  <si>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</si>
  <si>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</si>
  <si>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</si>
  <si>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</si>
  <si>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</si>
  <si>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</si>
  <si>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</si>
  <si>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</si>
  <si>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Neatlygintinai gautas turtas</t>
  </si>
  <si>
    <t>Finansavimo sumų sumažėjimas dėl turto pardavimo</t>
  </si>
  <si>
    <t>Likutis 2010 m. gruodžio 31 d.</t>
  </si>
  <si>
    <t xml:space="preserve"> S.Dariaus ir S.Girėno 22, Šiauliai</t>
  </si>
  <si>
    <t>Šiaulių 'Gegužių  progimnazija, 190532281</t>
  </si>
  <si>
    <t>190532281    S.Dariaus ir S. Girėno 22, Šiauliai</t>
  </si>
  <si>
    <t>Šiaulių Gegužių progimnazija</t>
  </si>
  <si>
    <t>Progimnazijos direktorė</t>
  </si>
  <si>
    <t>190532281     ŠIAULIŲ GEGUŽIŲ PROGIMNAZIJA</t>
  </si>
  <si>
    <t>Finansavimo sumos</t>
  </si>
  <si>
    <t>PINIGŲ SRAUTŲ ATASKAITA</t>
  </si>
  <si>
    <t xml:space="preserve">Darbo užmokesčio ir socialinio draudimo </t>
  </si>
  <si>
    <t>APSKAITOS POLITIKOS KEITIMO IR ESMINIŲ APSKAITOS KLAIDŲ TAISYMO ĮTAKA</t>
  </si>
  <si>
    <t>PAGRINDINĖS VEIKLOS PINIGŲ SRAUTAI</t>
  </si>
  <si>
    <t>nepiniginiam turtui įsigyti</t>
  </si>
  <si>
    <t>kitoms išlaidoms kompensuoti</t>
  </si>
  <si>
    <t>Finansinės nuomos (lizingo) įsipareigojimų apmokėjimas</t>
  </si>
  <si>
    <t>IV.4</t>
  </si>
  <si>
    <t>Gauti dividendai</t>
  </si>
  <si>
    <t>Pinigai ir pinigų ekvivalentai ataskaitinio laikotarpio pradžioje</t>
  </si>
  <si>
    <t>Pinigai ir pinigų ekvivalentai ataskaitinio laikotarpio pabaigoje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</si>
  <si>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</si>
  <si>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</si>
  <si>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</si>
  <si>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</si>
  <si>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</si>
  <si>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</si>
  <si>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</si>
  <si>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</si>
  <si>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</si>
  <si>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</si>
  <si>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</si>
  <si>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</si>
  <si>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</si>
  <si>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</si>
  <si>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</si>
  <si>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</si>
  <si>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</si>
  <si>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</si>
  <si>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</si>
  <si>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</si>
  <si>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</si>
  <si>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</si>
  <si>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</si>
  <si>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</si>
  <si>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</si>
  <si>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</si>
  <si>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</si>
  <si>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</si>
  <si>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</si>
  <si>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</si>
  <si>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</si>
  <si>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</si>
  <si>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</si>
  <si>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</si>
  <si>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</si>
  <si>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</si>
  <si>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</si>
  <si>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</si>
  <si>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</si>
  <si>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</si>
  <si>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</si>
  <si>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</si>
  <si>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</si>
  <si>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</si>
  <si>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</si>
  <si>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</si>
  <si>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</si>
  <si>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</si>
  <si>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</si>
  <si>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</si>
  <si>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</si>
  <si>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</si>
  <si>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</si>
  <si>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</si>
  <si>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</si>
  <si>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</si>
  <si>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</si>
  <si>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</si>
  <si>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</si>
  <si>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</si>
  <si>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</si>
  <si>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</si>
  <si>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</si>
  <si>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</si>
  <si>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</si>
  <si>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</si>
  <si>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</si>
  <si>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</si>
  <si>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>Komunalinių paslaugų ir ryšių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</si>
  <si>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</si>
  <si>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</si>
  <si>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</si>
  <si>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</si>
  <si>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</si>
  <si>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</si>
  <si>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>Socialinių išmokų</t>
  </si>
  <si>
    <t>Nuomos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</si>
  <si>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</si>
  <si>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</si>
  <si>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</si>
  <si>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</si>
  <si>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</si>
  <si>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</si>
  <si>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</si>
  <si>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</si>
  <si>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</si>
  <si>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Iš viso</t>
  </si>
  <si>
    <t>1.</t>
  </si>
  <si>
    <t>2.</t>
  </si>
  <si>
    <t>3.</t>
  </si>
  <si>
    <t>4.</t>
  </si>
  <si>
    <t>5.</t>
  </si>
  <si>
    <t>Įplaukos</t>
  </si>
  <si>
    <t>Iš valstybės biudžeto</t>
  </si>
  <si>
    <t>I.5</t>
  </si>
  <si>
    <t>Iš socialinių įmokų</t>
  </si>
  <si>
    <t>Gautos palūkanos</t>
  </si>
  <si>
    <t>Kitos įplaukos</t>
  </si>
  <si>
    <t>Į valstybės biudžetą</t>
  </si>
  <si>
    <t>Į savivaldybių biudžetus</t>
  </si>
  <si>
    <t>Asignavimų valdytojų programų vykdytojams</t>
  </si>
  <si>
    <t>Kitiems subjektams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</si>
  <si>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</si>
  <si>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</si>
  <si>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</si>
  <si>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</si>
  <si>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</si>
  <si>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</si>
  <si>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</si>
  <si>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</si>
  <si>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</si>
  <si>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Ilgalaikio finansinio turto perleidimas:</t>
  </si>
  <si>
    <t>IV.1</t>
  </si>
  <si>
    <t>IV.2</t>
  </si>
  <si>
    <t>IV.3</t>
  </si>
  <si>
    <t>Žemė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</si>
  <si>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</si>
  <si>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</si>
  <si>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</si>
  <si>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</si>
  <si>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</si>
  <si>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</si>
  <si>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</si>
  <si>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</si>
  <si>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Investicijos į kontroliuojamus ir asocijuotuosius subjektus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</si>
  <si>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</si>
  <si>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</si>
  <si>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</si>
  <si>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</si>
  <si>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</si>
  <si>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</si>
  <si>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</si>
  <si>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 xml:space="preserve"> 190532281 S.Dariaus ir S.Girėno 22, Šiauliai</t>
  </si>
  <si>
    <t>Vitalija Brazdžiūnienė</t>
  </si>
  <si>
    <t>Pagrindinės veiklos kitos pajamos</t>
  </si>
  <si>
    <t>Pervestinų pagrindinės veiklos kitų pajamų suma</t>
  </si>
  <si>
    <t>PAGRINDINĖS VEIKLOS PERVIRŠIS AR DEFICITAS</t>
  </si>
  <si>
    <t>Darbo užmokesčio ir socialinio draudimo</t>
  </si>
  <si>
    <t>Pervestos lėšos</t>
  </si>
  <si>
    <t>Išmokos</t>
  </si>
  <si>
    <t>Kitų paslaugų įsigijimo</t>
  </si>
  <si>
    <t>Kitos išmokos</t>
  </si>
  <si>
    <t>Kiti finansinės veiklos pinigų srautai</t>
  </si>
  <si>
    <t>Finansavimo sumų likutis ataskaitinio laikotarpio pradžioje</t>
  </si>
  <si>
    <t>Finansavimo sumų likutis ataskaitinio laikotarpio pabaigoje</t>
  </si>
  <si>
    <t>1.1.</t>
  </si>
  <si>
    <t>1.2.</t>
  </si>
  <si>
    <t>1.3.</t>
  </si>
  <si>
    <t>2.1.</t>
  </si>
  <si>
    <t>3.1.</t>
  </si>
  <si>
    <t>3.2.</t>
  </si>
  <si>
    <t>4.1.</t>
  </si>
  <si>
    <t>4.2.</t>
  </si>
  <si>
    <t>2.2.</t>
  </si>
  <si>
    <t>GRYNASIS PERVIRŠIS AR DEFICITAS</t>
  </si>
  <si>
    <t>IX.</t>
  </si>
  <si>
    <t>X.</t>
  </si>
  <si>
    <t>XI.</t>
  </si>
  <si>
    <t>XII.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</si>
  <si>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</si>
  <si>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</si>
  <si>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</si>
  <si>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</si>
  <si>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</si>
  <si>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</si>
  <si>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Iš kitų šaltinių:</t>
  </si>
  <si>
    <t>FINANSINĖS BŪKLĖS ATASKAITA</t>
  </si>
  <si>
    <t>(data)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</si>
  <si>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</si>
  <si>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</si>
  <si>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</si>
  <si>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</si>
  <si>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</si>
  <si>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</si>
  <si>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</si>
  <si>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</si>
  <si>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</si>
  <si>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</si>
  <si>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</si>
  <si>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</si>
  <si>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</si>
  <si>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</si>
  <si>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</si>
  <si>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</si>
  <si>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</si>
  <si>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</si>
  <si>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</si>
  <si>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</si>
  <si>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</si>
  <si>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</si>
  <si>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</si>
  <si>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Nematerialusis turtas</t>
  </si>
  <si>
    <t>1 priedas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</si>
  <si>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</si>
  <si>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</si>
  <si>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</si>
  <si>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</si>
  <si>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</si>
  <si>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</si>
  <si>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</si>
  <si>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</si>
  <si>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</si>
  <si>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</si>
  <si>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</si>
  <si>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</si>
  <si>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</si>
  <si>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</si>
  <si>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</si>
  <si>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</si>
  <si>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</si>
  <si>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</si>
  <si>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</si>
  <si>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</si>
  <si>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</si>
  <si>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</si>
  <si>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</si>
  <si>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</si>
  <si>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</si>
  <si>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</si>
  <si>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</si>
  <si>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</si>
  <si>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(viešojo sektoriaus subjekto, parengusio veiklos rezultatų ataskaitą</t>
  </si>
  <si>
    <t>arba konsoliduotąją veiklos rezultatų ataskaitą,  kodas, adresas)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</si>
  <si>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</si>
  <si>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</si>
  <si>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</si>
  <si>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</si>
  <si>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</si>
  <si>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</si>
  <si>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</si>
  <si>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</si>
  <si>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</si>
  <si>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</si>
  <si>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</si>
  <si>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</si>
  <si>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</si>
  <si>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</si>
  <si>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</si>
  <si>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</si>
  <si>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</si>
  <si>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</si>
  <si>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</si>
  <si>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</si>
  <si>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</si>
  <si>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</si>
  <si>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</si>
  <si>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>x</t>
  </si>
  <si>
    <t>Ataskaitinio laikotarpio grynasis perviršis ar deficitas</t>
  </si>
  <si>
    <t>Dalininkų kapitalo padidėjimo (sumažėjimo) sumos</t>
  </si>
  <si>
    <t>Kiti panaudoti rezervai</t>
  </si>
  <si>
    <t xml:space="preserve">Kiti sudaryti rezervai </t>
  </si>
  <si>
    <t>Kitos tikrosios vertės rezervo padidėjimo (sumažėjimo) sumos</t>
  </si>
  <si>
    <t>Tikrosios vertės rezervo likutis, perduotas perleidus ilgalaikį turtą kitam subjektui</t>
  </si>
  <si>
    <t>Tikrosios vertės rezervo likutis, gautas perėmus ilgalaikį turtą iš kito viešojo sektoriaus subjekto</t>
  </si>
  <si>
    <t>Dalininkų (nuosavo) kapitalo padidėjimo (sumažėjimo) sumos</t>
  </si>
  <si>
    <t>Kiti rezer-vai</t>
  </si>
  <si>
    <t>Mažu-mos dalis</t>
  </si>
  <si>
    <t>Pasta-bos Nr.</t>
  </si>
  <si>
    <t>(viešojo sektoriaus subjekto, parengusio grynojo turto pokyčių ataskaitą arba konsoliduotąją grynojo turto pokyčių ataskaitą, kodas, adresas)</t>
  </si>
  <si>
    <t>____________________________________________________________________________</t>
  </si>
  <si>
    <t>4-ojo VSAFAS „Grynojo turto pokyčių ataskaita“</t>
  </si>
  <si>
    <t xml:space="preserve"> (parašas) </t>
  </si>
  <si>
    <t>Pinigų ir pinigų ekvivalentų padidėjimas (sumažėjimas)</t>
  </si>
  <si>
    <t>VALIUTOS KURSŲ PASIKEITIMO ĮTAKA PINIGŲ IR PINIGŲ EKVIVALENTŲ LIKUČIUI</t>
  </si>
  <si>
    <t xml:space="preserve">Grąžintos finansavimo sumos ilgalaikiam ir biologiniam turtui įsigyti </t>
  </si>
  <si>
    <r>
      <t xml:space="preserve">Iš </t>
    </r>
    <r>
      <rPr>
        <sz val="10"/>
        <rFont val="Times New Roman"/>
        <family val="1"/>
      </rPr>
      <t>kitų šaltinių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</si>
  <si>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</si>
  <si>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Gautų </t>
    </r>
    <r>
      <rPr>
        <sz val="10"/>
        <rFont val="Times New Roman"/>
        <family val="1"/>
      </rPr>
      <t>paskolų grąžinimas</t>
    </r>
  </si>
  <si>
    <t>Įplaukos iš gautų paskolų</t>
  </si>
  <si>
    <t>FINANSINĖS VEIKLOS PINIGŲ SRAUTAI</t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</si>
  <si>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</si>
  <si>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</si>
  <si>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t>Ilgalaikių terminuotųjų indėlių (padidėjimas) sumažėjimas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</si>
  <si>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</si>
  <si>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t>Investicijos į kitą finansinį turtą</t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</si>
  <si>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</si>
  <si>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t>Ilgalaikio finansinio turto įsigijimas</t>
  </si>
  <si>
    <t>Ilgalaikio turto (išskyrus finansinį) ir biologinio turto perleidimas</t>
  </si>
  <si>
    <t>Ilgalaikio turto (išskyrus finansinį) ir biologinio turto įsigijimas</t>
  </si>
  <si>
    <t>INVESTICINĖS VEIKLOS PINIGŲ SRAUTAI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</si>
  <si>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</si>
  <si>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Atsargų įsigijimo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</si>
  <si>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</si>
  <si>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II.</t>
    </r>
    <r>
      <rPr>
        <sz val="10"/>
        <rFont val="Times New Roman"/>
        <family val="1"/>
      </rPr>
      <t>6</t>
    </r>
  </si>
  <si>
    <r>
      <t>II.</t>
    </r>
    <r>
      <rPr>
        <sz val="10"/>
        <rFont val="Times New Roman"/>
        <family val="1"/>
      </rPr>
      <t>5</t>
    </r>
  </si>
  <si>
    <t xml:space="preserve">Į kitus išteklių fondus </t>
  </si>
  <si>
    <t>ES, užsienio valstybėms ir tarptautinėms organizacijoms</t>
  </si>
  <si>
    <t>II.3.</t>
  </si>
  <si>
    <t>Už suteiktas paslaugas iš biudžeto</t>
  </si>
  <si>
    <t>Už suteiktas paslaugas iš pirkėjų</t>
  </si>
  <si>
    <t>I.1.4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</si>
  <si>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</rPr>
      <t xml:space="preserve"> </t>
    </r>
  </si>
  <si>
    <t>Iš ES, užsienio valstybių ir tarptautinių organizacijų</t>
  </si>
  <si>
    <t>I.1.3</t>
  </si>
  <si>
    <t>I.1.2</t>
  </si>
  <si>
    <t>I.1.1</t>
  </si>
  <si>
    <t>3</t>
  </si>
  <si>
    <t>Tiesioginiai pinigų srautai</t>
  </si>
  <si>
    <t>Netiesioginiai pinigų srautai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</si>
  <si>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</si>
  <si>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(Žemesniojo lygio viešojo sektoriaus subjektų, išskyrus mokesčių fondus ir išteklių fondus, pinigų srautų ataskaitos forma)</t>
  </si>
  <si>
    <t>5-ojo VSAFAS „Pinigų srautų ataskaita“</t>
  </si>
  <si>
    <t>4 priedas</t>
  </si>
  <si>
    <t>PAGAL 2012 M. GRUODŽIO  31 d. DUOMENIS</t>
  </si>
  <si>
    <t>Likutis 2012 m. gruodžio 31 d.</t>
  </si>
  <si>
    <t>PAGAL 2012M.GRUODŽIO    31D. DUOMENIS</t>
  </si>
  <si>
    <t>Pinigai ir pinigų ekvivalentai 8213.54+162.29</t>
  </si>
  <si>
    <t>PAGAL 2012M.GRUODŽIO   31D. DUOMENIS</t>
  </si>
  <si>
    <t>Sukauptos gautinos sumos 364853.24+130000 (rašosi i 695 eilutę)</t>
  </si>
  <si>
    <t>PAGAL 2012M. GRUODŽIO  31  D. DUOMENIS</t>
  </si>
  <si>
    <t>Vyr.buhalterė</t>
  </si>
  <si>
    <t>(Vyriausiasis buhalteris)</t>
  </si>
  <si>
    <t>Finansavimo sumų sumažėjimas dėl jų panaudojimo savo veiklai   (-)</t>
  </si>
  <si>
    <t>(Vyriausiasis.buhalterė)</t>
  </si>
  <si>
    <t>Vyr buhalterė</t>
  </si>
  <si>
    <t>2013-02-22 Nr.1</t>
  </si>
  <si>
    <t>2013-02-22  Nr.2</t>
  </si>
  <si>
    <t>2013-02-22   Nr. 3</t>
  </si>
  <si>
    <t>2013-02-22 Nr.4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</si>
</sst>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[$€-2]\ ###,000_);[Red]\([$€-2]\ ###,000\)"/>
    <numFmt numFmtId="178" formatCode="0.0"/>
    <numFmt numFmtId="179" formatCode="#,##0.0"/>
    <numFmt numFmtId="180" formatCode="_-* #,##0.0\ _L_t_-;\-* #,##0.0\ _L_t_-;_-* &quot;-&quot;??\ _L_t_-;_-@_-"/>
    <numFmt numFmtId="181" formatCode="_-* #,##0\ _L_t_-;\-* #,##0\ _L_t_-;_-* &quot;-&quot;??\ _L_t_-;_-@_-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b/>
      <strike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trike/>
      <sz val="10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sz val="10"/>
      <color indexed="56"/>
      <name val="Times New Roman"/>
      <family val="1"/>
    </font>
    <font>
      <sz val="10"/>
      <color indexed="56"/>
      <name val="TimesNewRoman,Bold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i/>
      <sz val="10"/>
      <color indexed="56"/>
      <name val="TimesNewRoman,Bold"/>
      <family val="0"/>
    </font>
    <font>
      <b/>
      <sz val="12"/>
      <color indexed="56"/>
      <name val="Times New Roman"/>
      <family val="1"/>
    </font>
    <font>
      <b/>
      <strike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47" fillId="3" borderId="0" applyNumberFormat="0" applyBorder="0" applyAlignment="0" applyProtection="0"/>
    <xf numFmtId="0" fontId="27" fillId="20" borderId="4" applyNumberFormat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9" fillId="0" borderId="0" applyNumberFormat="0" applyFill="0" applyBorder="0" applyAlignment="0" applyProtection="0"/>
    <xf numFmtId="0" fontId="50" fillId="20" borderId="6" applyNumberFormat="0" applyAlignment="0" applyProtection="0"/>
    <xf numFmtId="0" fontId="51" fillId="7" borderId="4" applyNumberFormat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23" borderId="8" applyNumberFormat="0" applyFont="0" applyAlignment="0" applyProtection="0"/>
    <xf numFmtId="0" fontId="37" fillId="20" borderId="6" applyNumberFormat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0" fillId="23" borderId="8" applyNumberFormat="0" applyFon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0" borderId="4" applyNumberFormat="0" applyAlignment="0" applyProtection="0"/>
    <xf numFmtId="0" fontId="54" fillId="0" borderId="9" applyNumberFormat="0" applyFill="0" applyAlignment="0" applyProtection="0"/>
    <xf numFmtId="0" fontId="55" fillId="0" borderId="7" applyNumberFormat="0" applyFill="0" applyAlignment="0" applyProtection="0"/>
    <xf numFmtId="0" fontId="56" fillId="21" borderId="5" applyNumberFormat="0" applyAlignment="0" applyProtection="0"/>
    <xf numFmtId="0" fontId="1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3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3" fillId="24" borderId="11" xfId="0" applyFont="1" applyFill="1" applyBorder="1" applyAlignment="1">
      <alignment wrapText="1"/>
    </xf>
    <xf numFmtId="49" fontId="4" fillId="24" borderId="12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16" fontId="3" fillId="24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16" fontId="3" fillId="24" borderId="1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24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indent="1"/>
    </xf>
    <xf numFmtId="0" fontId="3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2"/>
    </xf>
    <xf numFmtId="0" fontId="3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4"/>
    </xf>
    <xf numFmtId="0" fontId="3" fillId="0" borderId="0" xfId="81" applyFont="1" applyAlignment="1">
      <alignment vertical="center" wrapText="1"/>
      <protection/>
    </xf>
    <xf numFmtId="0" fontId="0" fillId="0" borderId="0" xfId="81" applyFont="1" applyAlignment="1">
      <alignment vertical="center"/>
      <protection/>
    </xf>
    <xf numFmtId="0" fontId="3" fillId="0" borderId="0" xfId="81" applyFont="1" applyAlignment="1">
      <alignment horizontal="left" vertical="center"/>
      <protection/>
    </xf>
    <xf numFmtId="0" fontId="3" fillId="0" borderId="0" xfId="81" applyFont="1" applyAlignment="1">
      <alignment vertical="center"/>
      <protection/>
    </xf>
    <xf numFmtId="0" fontId="4" fillId="0" borderId="10" xfId="81" applyFont="1" applyBorder="1" applyAlignment="1">
      <alignment horizontal="center" vertical="center" wrapText="1"/>
      <protection/>
    </xf>
    <xf numFmtId="0" fontId="0" fillId="0" borderId="0" xfId="81" applyFont="1" applyAlignment="1">
      <alignment vertical="center" wrapText="1"/>
      <protection/>
    </xf>
    <xf numFmtId="0" fontId="4" fillId="0" borderId="10" xfId="81" applyFont="1" applyBorder="1" applyAlignment="1">
      <alignment vertical="center" wrapText="1"/>
      <protection/>
    </xf>
    <xf numFmtId="0" fontId="4" fillId="0" borderId="10" xfId="81" applyFont="1" applyBorder="1" applyAlignment="1">
      <alignment vertical="center"/>
      <protection/>
    </xf>
    <xf numFmtId="0" fontId="3" fillId="0" borderId="10" xfId="81" applyFont="1" applyBorder="1" applyAlignment="1">
      <alignment vertical="center" wrapText="1"/>
      <protection/>
    </xf>
    <xf numFmtId="0" fontId="3" fillId="0" borderId="10" xfId="81" applyFont="1" applyBorder="1" applyAlignment="1">
      <alignment horizontal="left" vertical="center"/>
      <protection/>
    </xf>
    <xf numFmtId="0" fontId="3" fillId="0" borderId="10" xfId="81" applyFont="1" applyBorder="1" applyAlignment="1">
      <alignment vertical="center"/>
      <protection/>
    </xf>
    <xf numFmtId="0" fontId="4" fillId="0" borderId="10" xfId="81" applyFont="1" applyBorder="1" applyAlignment="1">
      <alignment horizontal="left" vertical="center"/>
      <protection/>
    </xf>
    <xf numFmtId="0" fontId="0" fillId="0" borderId="0" xfId="81" applyFont="1" applyBorder="1" applyAlignment="1">
      <alignment vertical="center"/>
      <protection/>
    </xf>
    <xf numFmtId="0" fontId="3" fillId="0" borderId="0" xfId="81" applyFont="1" applyBorder="1" applyAlignment="1">
      <alignment horizontal="justify" vertical="center" wrapText="1"/>
      <protection/>
    </xf>
    <xf numFmtId="0" fontId="0" fillId="0" borderId="14" xfId="81" applyFont="1" applyBorder="1" applyAlignment="1">
      <alignment vertical="center"/>
      <protection/>
    </xf>
    <xf numFmtId="0" fontId="3" fillId="0" borderId="0" xfId="81" applyFont="1" applyBorder="1" applyAlignment="1">
      <alignment horizontal="center" vertical="center" wrapText="1"/>
      <protection/>
    </xf>
    <xf numFmtId="0" fontId="3" fillId="0" borderId="0" xfId="81" applyFont="1" applyAlignment="1">
      <alignment horizontal="center" vertical="center" wrapText="1"/>
      <protection/>
    </xf>
    <xf numFmtId="0" fontId="3" fillId="24" borderId="0" xfId="83" applyFont="1" applyFill="1" applyAlignment="1">
      <alignment horizontal="left"/>
      <protection/>
    </xf>
    <xf numFmtId="0" fontId="3" fillId="24" borderId="0" xfId="83" applyFont="1" applyFill="1" applyAlignment="1">
      <alignment horizontal="right"/>
      <protection/>
    </xf>
    <xf numFmtId="0" fontId="3" fillId="24" borderId="0" xfId="83" applyFont="1" applyFill="1" applyBorder="1" applyAlignment="1">
      <alignment/>
      <protection/>
    </xf>
    <xf numFmtId="0" fontId="3" fillId="24" borderId="0" xfId="83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3" fillId="24" borderId="0" xfId="83" applyFont="1" applyFill="1" applyBorder="1" applyAlignment="1">
      <alignment vertical="top" wrapText="1"/>
      <protection/>
    </xf>
    <xf numFmtId="0" fontId="3" fillId="24" borderId="0" xfId="83" applyFont="1" applyFill="1" applyBorder="1" applyAlignment="1">
      <alignment wrapText="1"/>
      <protection/>
    </xf>
    <xf numFmtId="0" fontId="3" fillId="24" borderId="0" xfId="83" applyFont="1" applyFill="1" applyBorder="1" applyAlignment="1">
      <alignment vertical="top"/>
      <protection/>
    </xf>
    <xf numFmtId="0" fontId="3" fillId="24" borderId="0" xfId="83" applyFont="1" applyFill="1" applyAlignment="1">
      <alignment vertical="center"/>
      <protection/>
    </xf>
    <xf numFmtId="0" fontId="3" fillId="24" borderId="0" xfId="83" applyFont="1" applyFill="1" applyBorder="1" applyAlignment="1">
      <alignment vertical="center" wrapText="1"/>
      <protection/>
    </xf>
    <xf numFmtId="0" fontId="3" fillId="24" borderId="0" xfId="83" applyFont="1" applyFill="1" applyAlignment="1">
      <alignment vertical="center" wrapText="1"/>
      <protection/>
    </xf>
    <xf numFmtId="0" fontId="3" fillId="24" borderId="0" xfId="83" applyFont="1" applyFill="1" applyAlignment="1">
      <alignment horizontal="center" vertical="center" wrapText="1"/>
      <protection/>
    </xf>
    <xf numFmtId="0" fontId="3" fillId="0" borderId="0" xfId="83" applyFont="1">
      <alignment/>
      <protection/>
    </xf>
    <xf numFmtId="0" fontId="11" fillId="24" borderId="0" xfId="83" applyFont="1" applyFill="1" applyAlignment="1">
      <alignment vertical="center" wrapText="1"/>
      <protection/>
    </xf>
    <xf numFmtId="0" fontId="13" fillId="0" borderId="0" xfId="83" applyFont="1" applyAlignment="1">
      <alignment vertical="center"/>
      <protection/>
    </xf>
    <xf numFmtId="0" fontId="14" fillId="24" borderId="0" xfId="83" applyFont="1" applyFill="1" applyBorder="1" applyAlignment="1">
      <alignment vertical="center"/>
      <protection/>
    </xf>
    <xf numFmtId="0" fontId="3" fillId="0" borderId="0" xfId="83" applyFont="1" applyAlignment="1">
      <alignment vertical="center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24" borderId="0" xfId="83" applyFont="1" applyFill="1">
      <alignment/>
      <protection/>
    </xf>
    <xf numFmtId="0" fontId="3" fillId="24" borderId="0" xfId="83" applyFont="1" applyFill="1" applyAlignment="1">
      <alignment/>
      <protection/>
    </xf>
    <xf numFmtId="0" fontId="3" fillId="0" borderId="0" xfId="83" applyFont="1" applyAlignment="1">
      <alignment horizontal="left" vertical="center"/>
      <protection/>
    </xf>
    <xf numFmtId="0" fontId="3" fillId="24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24" borderId="0" xfId="83" applyFont="1" applyFill="1" applyBorder="1" applyAlignment="1">
      <alignment horizontal="center"/>
      <protection/>
    </xf>
    <xf numFmtId="0" fontId="4" fillId="24" borderId="0" xfId="83" applyFont="1" applyFill="1" applyAlignment="1">
      <alignment horizontal="center"/>
      <protection/>
    </xf>
    <xf numFmtId="0" fontId="4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81" applyFont="1" applyAlignment="1">
      <alignment vertical="center"/>
      <protection/>
    </xf>
    <xf numFmtId="0" fontId="3" fillId="0" borderId="0" xfId="83" applyFont="1" applyBorder="1">
      <alignment/>
      <protection/>
    </xf>
    <xf numFmtId="0" fontId="3" fillId="0" borderId="0" xfId="83" applyFont="1" applyAlignment="1">
      <alignment/>
      <protection/>
    </xf>
    <xf numFmtId="0" fontId="3" fillId="0" borderId="0" xfId="83" applyFont="1" applyAlignment="1">
      <alignment wrapText="1"/>
      <protection/>
    </xf>
    <xf numFmtId="0" fontId="17" fillId="0" borderId="0" xfId="78" applyFont="1" applyAlignment="1" applyProtection="1">
      <alignment/>
      <protection/>
    </xf>
    <xf numFmtId="0" fontId="3" fillId="24" borderId="0" xfId="83" applyFont="1" applyFill="1" applyBorder="1">
      <alignment/>
      <protection/>
    </xf>
    <xf numFmtId="0" fontId="0" fillId="24" borderId="0" xfId="83" applyFill="1" applyAlignment="1">
      <alignment vertical="center" wrapText="1"/>
      <protection/>
    </xf>
    <xf numFmtId="0" fontId="0" fillId="24" borderId="0" xfId="83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3" fillId="0" borderId="14" xfId="83" applyFont="1" applyBorder="1" applyAlignment="1">
      <alignment horizontal="left" vertical="center"/>
      <protection/>
    </xf>
    <xf numFmtId="0" fontId="3" fillId="0" borderId="0" xfId="83" applyFont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24" borderId="0" xfId="83" applyFont="1" applyFill="1" applyBorder="1" applyAlignment="1">
      <alignment vertical="center" shrinkToFit="1"/>
      <protection/>
    </xf>
    <xf numFmtId="0" fontId="3" fillId="24" borderId="0" xfId="83" applyFont="1" applyFill="1" applyBorder="1" applyAlignment="1">
      <alignment horizontal="center" vertical="center" shrinkToFit="1"/>
      <protection/>
    </xf>
    <xf numFmtId="0" fontId="3" fillId="0" borderId="0" xfId="81" applyFont="1" applyBorder="1" applyAlignment="1">
      <alignment vertical="center" wrapText="1"/>
      <protection/>
    </xf>
    <xf numFmtId="0" fontId="16" fillId="24" borderId="0" xfId="83" applyFont="1" applyFill="1" applyAlignment="1">
      <alignment vertical="center"/>
      <protection/>
    </xf>
    <xf numFmtId="0" fontId="16" fillId="24" borderId="0" xfId="83" applyFont="1" applyFill="1" applyAlignment="1">
      <alignment vertical="center" wrapText="1"/>
      <protection/>
    </xf>
    <xf numFmtId="0" fontId="3" fillId="0" borderId="0" xfId="91" applyFont="1" applyAlignment="1">
      <alignment vertical="center"/>
      <protection/>
    </xf>
    <xf numFmtId="0" fontId="4" fillId="24" borderId="14" xfId="91" applyFont="1" applyFill="1" applyBorder="1" applyAlignment="1">
      <alignment vertical="center" wrapText="1"/>
      <protection/>
    </xf>
    <xf numFmtId="0" fontId="4" fillId="24" borderId="0" xfId="91" applyFont="1" applyFill="1" applyBorder="1" applyAlignment="1">
      <alignment vertical="center" wrapText="1"/>
      <protection/>
    </xf>
    <xf numFmtId="0" fontId="3" fillId="0" borderId="0" xfId="83" applyFont="1" applyAlignment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 horizontal="center" wrapText="1"/>
    </xf>
    <xf numFmtId="0" fontId="10" fillId="0" borderId="0" xfId="81" applyFont="1" applyAlignment="1">
      <alignment vertical="center"/>
      <protection/>
    </xf>
    <xf numFmtId="0" fontId="9" fillId="0" borderId="14" xfId="81" applyFont="1" applyBorder="1" applyAlignment="1">
      <alignment vertical="center"/>
      <protection/>
    </xf>
    <xf numFmtId="0" fontId="9" fillId="0" borderId="0" xfId="81" applyFont="1" applyBorder="1" applyAlignment="1">
      <alignment vertical="center"/>
      <protection/>
    </xf>
    <xf numFmtId="0" fontId="4" fillId="0" borderId="10" xfId="81" applyFont="1" applyBorder="1" applyAlignment="1">
      <alignment horizontal="center" vertical="center"/>
      <protection/>
    </xf>
    <xf numFmtId="0" fontId="4" fillId="0" borderId="10" xfId="81" applyFont="1" applyBorder="1" applyAlignment="1">
      <alignment horizontal="center" vertical="center"/>
      <protection/>
    </xf>
    <xf numFmtId="0" fontId="3" fillId="0" borderId="10" xfId="81" applyFont="1" applyBorder="1" applyAlignment="1">
      <alignment horizontal="center" vertical="center"/>
      <protection/>
    </xf>
    <xf numFmtId="0" fontId="3" fillId="0" borderId="10" xfId="81" applyFont="1" applyBorder="1" applyAlignment="1">
      <alignment horizontal="center" vertical="center"/>
      <protection/>
    </xf>
    <xf numFmtId="0" fontId="0" fillId="0" borderId="10" xfId="81" applyFont="1" applyBorder="1" applyAlignment="1">
      <alignment horizontal="center" vertical="center"/>
      <protection/>
    </xf>
    <xf numFmtId="0" fontId="11" fillId="0" borderId="10" xfId="81" applyFont="1" applyBorder="1" applyAlignment="1">
      <alignment horizontal="center" vertical="center"/>
      <protection/>
    </xf>
    <xf numFmtId="0" fontId="4" fillId="20" borderId="10" xfId="81" applyFont="1" applyFill="1" applyBorder="1" applyAlignment="1">
      <alignment horizontal="center" vertical="center"/>
      <protection/>
    </xf>
    <xf numFmtId="0" fontId="3" fillId="20" borderId="10" xfId="81" applyFont="1" applyFill="1" applyBorder="1" applyAlignment="1">
      <alignment horizontal="center" vertical="center"/>
      <protection/>
    </xf>
    <xf numFmtId="0" fontId="0" fillId="20" borderId="10" xfId="81" applyFont="1" applyFill="1" applyBorder="1" applyAlignment="1">
      <alignment horizontal="center" vertical="center"/>
      <protection/>
    </xf>
    <xf numFmtId="0" fontId="4" fillId="24" borderId="0" xfId="83" applyFont="1" applyFill="1" applyBorder="1" applyAlignment="1">
      <alignment/>
      <protection/>
    </xf>
    <xf numFmtId="1" fontId="4" fillId="2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indent="2"/>
    </xf>
    <xf numFmtId="0" fontId="19" fillId="2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indent="2"/>
    </xf>
    <xf numFmtId="0" fontId="3" fillId="24" borderId="11" xfId="0" applyFont="1" applyFill="1" applyBorder="1" applyAlignment="1" quotePrefix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6" fillId="24" borderId="0" xfId="83" applyFont="1" applyFill="1" applyBorder="1" applyAlignment="1">
      <alignment/>
      <protection/>
    </xf>
    <xf numFmtId="0" fontId="22" fillId="0" borderId="10" xfId="82" applyFont="1" applyBorder="1" applyAlignment="1">
      <alignment horizontal="center" vertical="center" wrapText="1"/>
      <protection/>
    </xf>
    <xf numFmtId="0" fontId="5" fillId="0" borderId="10" xfId="82" applyFont="1" applyBorder="1" applyAlignment="1">
      <alignment horizontal="center" vertical="center" wrapText="1"/>
      <protection/>
    </xf>
    <xf numFmtId="0" fontId="7" fillId="0" borderId="10" xfId="82" applyFont="1" applyBorder="1" applyAlignment="1">
      <alignment horizontal="center" vertical="center" wrapText="1"/>
      <protection/>
    </xf>
    <xf numFmtId="0" fontId="21" fillId="0" borderId="10" xfId="82" applyFont="1" applyBorder="1" applyAlignment="1">
      <alignment horizontal="center" vertical="center" wrapText="1"/>
      <protection/>
    </xf>
    <xf numFmtId="0" fontId="4" fillId="24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24" borderId="17" xfId="0" applyFont="1" applyFill="1" applyBorder="1" applyAlignment="1">
      <alignment horizontal="left" vertical="center"/>
    </xf>
    <xf numFmtId="0" fontId="8" fillId="24" borderId="17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4" fillId="24" borderId="15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horizontal="left" vertical="center" wrapText="1"/>
    </xf>
    <xf numFmtId="16" fontId="3" fillId="24" borderId="1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3" fillId="24" borderId="18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16" fontId="3" fillId="0" borderId="10" xfId="0" applyNumberFormat="1" applyFont="1" applyFill="1" applyBorder="1" applyAlignment="1">
      <alignment horizontal="left" vertical="center"/>
    </xf>
    <xf numFmtId="0" fontId="4" fillId="24" borderId="19" xfId="0" applyFont="1" applyFill="1" applyBorder="1" applyAlignment="1">
      <alignment horizontal="left" vertical="center"/>
    </xf>
    <xf numFmtId="0" fontId="8" fillId="24" borderId="12" xfId="0" applyFont="1" applyFill="1" applyBorder="1" applyAlignment="1">
      <alignment horizontal="left" vertical="center"/>
    </xf>
    <xf numFmtId="0" fontId="15" fillId="24" borderId="15" xfId="0" applyFont="1" applyFill="1" applyBorder="1" applyAlignment="1">
      <alignment horizontal="left" vertical="center"/>
    </xf>
    <xf numFmtId="0" fontId="23" fillId="24" borderId="15" xfId="0" applyFont="1" applyFill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8" fillId="24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58" fillId="20" borderId="10" xfId="81" applyFont="1" applyFill="1" applyBorder="1" applyAlignment="1">
      <alignment horizontal="center" vertical="center"/>
      <protection/>
    </xf>
    <xf numFmtId="0" fontId="58" fillId="0" borderId="10" xfId="0" applyFont="1" applyBorder="1" applyAlignment="1">
      <alignment vertical="center" wrapText="1"/>
    </xf>
    <xf numFmtId="0" fontId="0" fillId="24" borderId="0" xfId="0" applyFont="1" applyFill="1" applyAlignment="1">
      <alignment wrapText="1"/>
    </xf>
    <xf numFmtId="0" fontId="11" fillId="24" borderId="0" xfId="0" applyFont="1" applyFill="1" applyAlignment="1">
      <alignment wrapText="1"/>
    </xf>
    <xf numFmtId="0" fontId="60" fillId="24" borderId="0" xfId="82" applyFont="1" applyFill="1" applyAlignment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vertical="center"/>
    </xf>
    <xf numFmtId="0" fontId="3" fillId="24" borderId="0" xfId="0" applyFont="1" applyFill="1" applyBorder="1" applyAlignment="1" quotePrefix="1">
      <alignment horizontal="left" vertical="center" wrapText="1"/>
    </xf>
    <xf numFmtId="16" fontId="3" fillId="24" borderId="0" xfId="0" applyNumberFormat="1" applyFont="1" applyFill="1" applyBorder="1" applyAlignment="1" quotePrefix="1">
      <alignment horizontal="left" vertical="center" wrapText="1"/>
    </xf>
    <xf numFmtId="16" fontId="3" fillId="24" borderId="0" xfId="0" applyNumberFormat="1" applyFont="1" applyFill="1" applyBorder="1" applyAlignment="1">
      <alignment horizontal="left" vertical="center" wrapText="1"/>
    </xf>
    <xf numFmtId="0" fontId="0" fillId="0" borderId="0" xfId="81" applyFont="1" applyBorder="1" applyAlignment="1">
      <alignment horizontal="center" vertical="center"/>
      <protection/>
    </xf>
    <xf numFmtId="0" fontId="3" fillId="0" borderId="0" xfId="81" applyFont="1" applyFill="1" applyAlignment="1">
      <alignment vertical="center"/>
      <protection/>
    </xf>
    <xf numFmtId="0" fontId="3" fillId="0" borderId="0" xfId="81" applyFont="1" applyFill="1" applyAlignment="1">
      <alignment horizontal="center" vertical="center" wrapText="1"/>
      <protection/>
    </xf>
    <xf numFmtId="0" fontId="9" fillId="0" borderId="0" xfId="81" applyFont="1" applyFill="1" applyBorder="1" applyAlignment="1">
      <alignment vertical="center"/>
      <protection/>
    </xf>
    <xf numFmtId="0" fontId="10" fillId="0" borderId="0" xfId="81" applyFont="1" applyFill="1" applyAlignment="1">
      <alignment horizontal="center" vertical="center"/>
      <protection/>
    </xf>
    <xf numFmtId="0" fontId="10" fillId="0" borderId="0" xfId="81" applyFont="1" applyFill="1" applyAlignment="1">
      <alignment vertical="center"/>
      <protection/>
    </xf>
    <xf numFmtId="0" fontId="10" fillId="0" borderId="0" xfId="81" applyFont="1" applyFill="1" applyAlignment="1">
      <alignment horizontal="justify" vertical="center"/>
      <protection/>
    </xf>
    <xf numFmtId="0" fontId="9" fillId="0" borderId="0" xfId="81" applyFont="1" applyFill="1" applyAlignment="1">
      <alignment horizontal="center" vertical="center"/>
      <protection/>
    </xf>
    <xf numFmtId="0" fontId="11" fillId="0" borderId="0" xfId="81" applyFont="1" applyFill="1" applyAlignment="1">
      <alignment vertical="center"/>
      <protection/>
    </xf>
    <xf numFmtId="0" fontId="59" fillId="0" borderId="0" xfId="81" applyFont="1" applyFill="1" applyBorder="1" applyAlignment="1">
      <alignment horizontal="right" vertical="center"/>
      <protection/>
    </xf>
    <xf numFmtId="0" fontId="4" fillId="0" borderId="0" xfId="81" applyFont="1" applyFill="1" applyBorder="1" applyAlignment="1">
      <alignment horizontal="center" vertical="center" wrapText="1"/>
      <protection/>
    </xf>
    <xf numFmtId="0" fontId="4" fillId="0" borderId="0" xfId="81" applyFont="1" applyFill="1" applyBorder="1" applyAlignment="1">
      <alignment horizontal="center" vertical="center"/>
      <protection/>
    </xf>
    <xf numFmtId="0" fontId="58" fillId="0" borderId="0" xfId="81" applyFont="1" applyFill="1" applyBorder="1" applyAlignment="1">
      <alignment horizontal="center" vertical="center"/>
      <protection/>
    </xf>
    <xf numFmtId="0" fontId="3" fillId="0" borderId="0" xfId="81" applyFont="1" applyFill="1" applyBorder="1" applyAlignment="1">
      <alignment horizontal="center" vertical="center" wrapText="1"/>
      <protection/>
    </xf>
    <xf numFmtId="0" fontId="3" fillId="0" borderId="0" xfId="81" applyFont="1" applyFill="1" applyBorder="1" applyAlignment="1">
      <alignment horizontal="center" vertical="center"/>
      <protection/>
    </xf>
    <xf numFmtId="0" fontId="0" fillId="0" borderId="0" xfId="81" applyFont="1" applyFill="1" applyBorder="1" applyAlignment="1">
      <alignment horizontal="center" vertical="center"/>
      <protection/>
    </xf>
    <xf numFmtId="0" fontId="11" fillId="0" borderId="0" xfId="81" applyFont="1" applyFill="1" applyBorder="1" applyAlignment="1">
      <alignment horizontal="center" vertical="center"/>
      <protection/>
    </xf>
    <xf numFmtId="3" fontId="4" fillId="0" borderId="0" xfId="81" applyNumberFormat="1" applyFont="1" applyFill="1" applyBorder="1" applyAlignment="1">
      <alignment horizontal="center" vertical="center"/>
      <protection/>
    </xf>
    <xf numFmtId="0" fontId="0" fillId="0" borderId="0" xfId="81" applyFont="1" applyFill="1" applyBorder="1" applyAlignment="1">
      <alignment vertical="center"/>
      <protection/>
    </xf>
    <xf numFmtId="0" fontId="3" fillId="0" borderId="0" xfId="81" applyFont="1" applyFill="1" applyBorder="1" applyAlignment="1">
      <alignment horizontal="justify" vertical="center" wrapText="1"/>
      <protection/>
    </xf>
    <xf numFmtId="0" fontId="0" fillId="0" borderId="0" xfId="81" applyFont="1" applyFill="1" applyAlignment="1">
      <alignment vertical="center"/>
      <protection/>
    </xf>
    <xf numFmtId="0" fontId="5" fillId="0" borderId="0" xfId="82" applyFont="1" applyBorder="1" applyAlignment="1">
      <alignment horizontal="center" vertical="center" wrapText="1"/>
      <protection/>
    </xf>
    <xf numFmtId="0" fontId="7" fillId="0" borderId="0" xfId="82" applyFont="1" applyBorder="1" applyAlignment="1">
      <alignment horizontal="center" vertical="center" wrapText="1"/>
      <protection/>
    </xf>
    <xf numFmtId="0" fontId="21" fillId="0" borderId="0" xfId="82" applyFont="1" applyBorder="1" applyAlignment="1">
      <alignment horizontal="center" vertical="center" wrapText="1"/>
      <protection/>
    </xf>
    <xf numFmtId="0" fontId="22" fillId="0" borderId="0" xfId="82" applyFont="1" applyBorder="1" applyAlignment="1">
      <alignment horizontal="center" vertical="center" wrapText="1"/>
      <protection/>
    </xf>
    <xf numFmtId="0" fontId="4" fillId="24" borderId="14" xfId="83" applyFont="1" applyFill="1" applyBorder="1" applyAlignment="1">
      <alignment horizontal="center" vertical="center" wrapText="1"/>
      <protection/>
    </xf>
    <xf numFmtId="0" fontId="3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right" vertical="center"/>
    </xf>
    <xf numFmtId="0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 quotePrefix="1">
      <alignment horizontal="left" vertical="center" wrapText="1"/>
    </xf>
    <xf numFmtId="0" fontId="4" fillId="20" borderId="10" xfId="66" applyNumberFormat="1" applyFont="1" applyFill="1" applyBorder="1" applyAlignment="1">
      <alignment horizontal="center" vertical="center"/>
    </xf>
    <xf numFmtId="0" fontId="4" fillId="20" borderId="10" xfId="81" applyNumberFormat="1" applyFont="1" applyFill="1" applyBorder="1" applyAlignment="1">
      <alignment horizontal="center" vertical="center"/>
      <protection/>
    </xf>
    <xf numFmtId="0" fontId="4" fillId="25" borderId="10" xfId="0" applyFont="1" applyFill="1" applyBorder="1" applyAlignment="1">
      <alignment horizontal="left" vertical="center"/>
    </xf>
    <xf numFmtId="2" fontId="3" fillId="2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2" fontId="3" fillId="0" borderId="10" xfId="81" applyNumberFormat="1" applyFont="1" applyBorder="1" applyAlignment="1">
      <alignment horizontal="center" vertical="center"/>
      <protection/>
    </xf>
    <xf numFmtId="2" fontId="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6" fillId="2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4" fillId="20" borderId="10" xfId="0" applyNumberFormat="1" applyFont="1" applyFill="1" applyBorder="1" applyAlignment="1">
      <alignment horizontal="center" vertical="center" wrapText="1"/>
    </xf>
    <xf numFmtId="2" fontId="62" fillId="20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2" fontId="3" fillId="24" borderId="19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2" fontId="11" fillId="20" borderId="10" xfId="0" applyNumberFormat="1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0" fillId="2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4" fillId="20" borderId="10" xfId="0" applyNumberFormat="1" applyFont="1" applyFill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 horizontal="right" vertical="center" wrapText="1"/>
    </xf>
    <xf numFmtId="2" fontId="14" fillId="20" borderId="10" xfId="0" applyNumberFormat="1" applyFont="1" applyFill="1" applyBorder="1" applyAlignment="1">
      <alignment horizontal="right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0" fillId="25" borderId="0" xfId="81" applyFont="1" applyFill="1" applyAlignment="1">
      <alignment vertical="center"/>
      <protection/>
    </xf>
    <xf numFmtId="0" fontId="3" fillId="25" borderId="0" xfId="83" applyFont="1" applyFill="1" applyBorder="1">
      <alignment/>
      <protection/>
    </xf>
    <xf numFmtId="0" fontId="3" fillId="24" borderId="14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right" vertical="center" indent="1"/>
    </xf>
    <xf numFmtId="2" fontId="3" fillId="24" borderId="0" xfId="0" applyNumberFormat="1" applyFont="1" applyFill="1" applyBorder="1" applyAlignment="1">
      <alignment wrapText="1"/>
    </xf>
    <xf numFmtId="0" fontId="3" fillId="24" borderId="14" xfId="0" applyFont="1" applyFill="1" applyBorder="1" applyAlignment="1">
      <alignment vertical="center" wrapText="1"/>
    </xf>
    <xf numFmtId="0" fontId="14" fillId="0" borderId="0" xfId="81" applyFont="1" applyBorder="1" applyAlignment="1">
      <alignment vertical="center" wrapText="1"/>
      <protection/>
    </xf>
    <xf numFmtId="2" fontId="3" fillId="0" borderId="10" xfId="81" applyNumberFormat="1" applyFont="1" applyFill="1" applyBorder="1" applyAlignment="1">
      <alignment horizontal="center" vertical="center"/>
      <protection/>
    </xf>
    <xf numFmtId="0" fontId="63" fillId="0" borderId="0" xfId="81" applyFont="1" applyAlignment="1">
      <alignment vertical="center"/>
      <protection/>
    </xf>
    <xf numFmtId="0" fontId="16" fillId="0" borderId="0" xfId="81" applyFont="1" applyBorder="1" applyAlignment="1">
      <alignment horizontal="center" vertical="center" wrapText="1"/>
      <protection/>
    </xf>
    <xf numFmtId="2" fontId="14" fillId="24" borderId="10" xfId="0" applyNumberFormat="1" applyFont="1" applyFill="1" applyBorder="1" applyAlignment="1">
      <alignment horizontal="right" vertical="center" wrapText="1"/>
    </xf>
    <xf numFmtId="2" fontId="14" fillId="25" borderId="10" xfId="0" applyNumberFormat="1" applyFont="1" applyFill="1" applyBorder="1" applyAlignment="1">
      <alignment horizontal="righ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6" fillId="0" borderId="0" xfId="81" applyFont="1" applyBorder="1" applyAlignment="1">
      <alignment vertical="center" wrapText="1"/>
      <protection/>
    </xf>
    <xf numFmtId="0" fontId="63" fillId="25" borderId="0" xfId="81" applyFont="1" applyFill="1" applyAlignment="1">
      <alignment vertical="center"/>
      <protection/>
    </xf>
    <xf numFmtId="0" fontId="60" fillId="24" borderId="0" xfId="82" applyFont="1" applyFill="1" applyAlignment="1">
      <alignment horizontal="center"/>
      <protection/>
    </xf>
    <xf numFmtId="0" fontId="4" fillId="24" borderId="14" xfId="83" applyFont="1" applyFill="1" applyBorder="1" applyAlignment="1">
      <alignment horizontal="center"/>
      <protection/>
    </xf>
    <xf numFmtId="0" fontId="3" fillId="24" borderId="0" xfId="83" applyFont="1" applyFill="1" applyAlignment="1">
      <alignment horizontal="center" vertical="top"/>
      <protection/>
    </xf>
    <xf numFmtId="0" fontId="4" fillId="24" borderId="0" xfId="83" applyFont="1" applyFill="1" applyAlignment="1">
      <alignment horizontal="center"/>
      <protection/>
    </xf>
    <xf numFmtId="0" fontId="11" fillId="0" borderId="0" xfId="81" applyFont="1" applyAlignment="1">
      <alignment vertical="center"/>
      <protection/>
    </xf>
    <xf numFmtId="0" fontId="10" fillId="0" borderId="0" xfId="81" applyFont="1" applyAlignment="1">
      <alignment horizontal="center" vertical="center"/>
      <protection/>
    </xf>
    <xf numFmtId="0" fontId="3" fillId="0" borderId="0" xfId="81" applyFont="1" applyAlignment="1">
      <alignment horizontal="center" vertical="center" wrapText="1"/>
      <protection/>
    </xf>
    <xf numFmtId="0" fontId="4" fillId="0" borderId="12" xfId="81" applyFont="1" applyBorder="1" applyAlignment="1">
      <alignment horizontal="left" vertical="center" wrapText="1"/>
      <protection/>
    </xf>
    <xf numFmtId="0" fontId="0" fillId="0" borderId="10" xfId="81" applyFont="1" applyBorder="1" applyAlignment="1">
      <alignment vertical="center" wrapText="1"/>
      <protection/>
    </xf>
    <xf numFmtId="0" fontId="4" fillId="0" borderId="10" xfId="81" applyFont="1" applyBorder="1" applyAlignment="1">
      <alignment vertical="center" wrapText="1"/>
      <protection/>
    </xf>
    <xf numFmtId="0" fontId="4" fillId="0" borderId="10" xfId="81" applyFont="1" applyBorder="1" applyAlignment="1">
      <alignment horizontal="center" vertical="center" wrapText="1"/>
      <protection/>
    </xf>
    <xf numFmtId="0" fontId="11" fillId="0" borderId="10" xfId="81" applyFont="1" applyBorder="1" applyAlignment="1">
      <alignment vertical="center"/>
      <protection/>
    </xf>
    <xf numFmtId="0" fontId="59" fillId="0" borderId="14" xfId="81" applyFont="1" applyBorder="1" applyAlignment="1">
      <alignment horizontal="right" vertical="center"/>
      <protection/>
    </xf>
    <xf numFmtId="0" fontId="10" fillId="0" borderId="0" xfId="81" applyFont="1" applyAlignment="1">
      <alignment horizontal="justify" vertical="center"/>
      <protection/>
    </xf>
    <xf numFmtId="0" fontId="9" fillId="0" borderId="0" xfId="81" applyFont="1" applyAlignment="1">
      <alignment horizontal="center" vertical="center"/>
      <protection/>
    </xf>
    <xf numFmtId="0" fontId="11" fillId="0" borderId="11" xfId="81" applyFont="1" applyBorder="1" applyAlignment="1">
      <alignment vertical="center" wrapText="1"/>
      <protection/>
    </xf>
    <xf numFmtId="0" fontId="4" fillId="0" borderId="12" xfId="81" applyFont="1" applyBorder="1" applyAlignment="1">
      <alignment vertical="center"/>
      <protection/>
    </xf>
    <xf numFmtId="0" fontId="3" fillId="0" borderId="12" xfId="81" applyFont="1" applyBorder="1" applyAlignment="1">
      <alignment horizontal="left" vertical="center"/>
      <protection/>
    </xf>
    <xf numFmtId="0" fontId="0" fillId="0" borderId="15" xfId="81" applyFont="1" applyBorder="1" applyAlignment="1">
      <alignment vertical="center"/>
      <protection/>
    </xf>
    <xf numFmtId="0" fontId="0" fillId="0" borderId="11" xfId="81" applyFont="1" applyBorder="1" applyAlignment="1">
      <alignment vertical="center"/>
      <protection/>
    </xf>
    <xf numFmtId="0" fontId="3" fillId="24" borderId="14" xfId="0" applyFont="1" applyFill="1" applyBorder="1" applyAlignment="1">
      <alignment horizontal="center" vertical="center" wrapText="1"/>
    </xf>
    <xf numFmtId="0" fontId="3" fillId="0" borderId="14" xfId="81" applyFont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 wrapText="1"/>
    </xf>
    <xf numFmtId="0" fontId="11" fillId="24" borderId="0" xfId="0" applyFont="1" applyFill="1" applyAlignment="1">
      <alignment horizontal="center" wrapText="1"/>
    </xf>
    <xf numFmtId="0" fontId="11" fillId="24" borderId="0" xfId="0" applyFont="1" applyFill="1" applyAlignment="1">
      <alignment wrapText="1"/>
    </xf>
    <xf numFmtId="0" fontId="57" fillId="0" borderId="14" xfId="0" applyFont="1" applyFill="1" applyBorder="1" applyAlignment="1">
      <alignment horizontal="right" vertical="center" wrapText="1"/>
    </xf>
    <xf numFmtId="0" fontId="3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 wrapText="1"/>
    </xf>
    <xf numFmtId="0" fontId="4" fillId="24" borderId="0" xfId="0" applyFont="1" applyFill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9" fillId="0" borderId="14" xfId="81" applyFont="1" applyBorder="1" applyAlignment="1">
      <alignment horizontal="center" vertical="center"/>
      <protection/>
    </xf>
    <xf numFmtId="0" fontId="9" fillId="0" borderId="14" xfId="81" applyFont="1" applyBorder="1" applyAlignment="1">
      <alignment horizontal="center" vertical="center"/>
      <protection/>
    </xf>
    <xf numFmtId="0" fontId="0" fillId="0" borderId="14" xfId="81" applyFont="1" applyBorder="1" applyAlignment="1">
      <alignment horizontal="left" vertical="center"/>
      <protection/>
    </xf>
    <xf numFmtId="0" fontId="16" fillId="0" borderId="21" xfId="81" applyFont="1" applyBorder="1" applyAlignment="1">
      <alignment horizontal="center" vertical="center" wrapText="1"/>
      <protection/>
    </xf>
    <xf numFmtId="0" fontId="3" fillId="0" borderId="10" xfId="81" applyFont="1" applyBorder="1" applyAlignment="1">
      <alignment horizontal="left" vertical="center" wrapText="1"/>
      <protection/>
    </xf>
    <xf numFmtId="0" fontId="0" fillId="0" borderId="10" xfId="81" applyFont="1" applyBorder="1" applyAlignment="1">
      <alignment vertical="center"/>
      <protection/>
    </xf>
    <xf numFmtId="0" fontId="3" fillId="0" borderId="10" xfId="81" applyFont="1" applyBorder="1" applyAlignment="1">
      <alignment vertical="center" wrapText="1"/>
      <protection/>
    </xf>
    <xf numFmtId="0" fontId="4" fillId="0" borderId="12" xfId="81" applyFont="1" applyBorder="1" applyAlignment="1">
      <alignment horizontal="left" vertical="center"/>
      <protection/>
    </xf>
    <xf numFmtId="0" fontId="11" fillId="0" borderId="15" xfId="81" applyFont="1" applyBorder="1" applyAlignment="1">
      <alignment vertical="center"/>
      <protection/>
    </xf>
    <xf numFmtId="0" fontId="11" fillId="0" borderId="11" xfId="81" applyFont="1" applyBorder="1" applyAlignment="1">
      <alignment vertical="center"/>
      <protection/>
    </xf>
    <xf numFmtId="0" fontId="4" fillId="0" borderId="12" xfId="81" applyFont="1" applyBorder="1" applyAlignment="1">
      <alignment vertical="center" wrapText="1"/>
      <protection/>
    </xf>
    <xf numFmtId="0" fontId="11" fillId="0" borderId="15" xfId="81" applyFont="1" applyBorder="1" applyAlignment="1">
      <alignment vertical="center" wrapText="1"/>
      <protection/>
    </xf>
    <xf numFmtId="0" fontId="14" fillId="24" borderId="0" xfId="83" applyFont="1" applyFill="1" applyAlignment="1">
      <alignment horizontal="center" vertical="top" wrapText="1"/>
      <protection/>
    </xf>
    <xf numFmtId="0" fontId="3" fillId="24" borderId="0" xfId="83" applyFont="1" applyFill="1" applyBorder="1" applyAlignment="1">
      <alignment horizontal="right"/>
      <protection/>
    </xf>
    <xf numFmtId="0" fontId="4" fillId="24" borderId="0" xfId="78" applyFont="1" applyFill="1" applyAlignment="1" applyProtection="1">
      <alignment horizontal="center"/>
      <protection/>
    </xf>
    <xf numFmtId="0" fontId="3" fillId="24" borderId="0" xfId="83" applyFont="1" applyFill="1" applyAlignment="1">
      <alignment horizontal="center"/>
      <protection/>
    </xf>
    <xf numFmtId="0" fontId="0" fillId="0" borderId="14" xfId="8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6" fillId="24" borderId="0" xfId="0" applyFont="1" applyFill="1" applyAlignment="1">
      <alignment horizontal="left" vertical="top" wrapText="1"/>
    </xf>
    <xf numFmtId="0" fontId="16" fillId="24" borderId="0" xfId="0" applyFont="1" applyFill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3" fillId="24" borderId="15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4" fillId="24" borderId="12" xfId="0" applyFont="1" applyFill="1" applyBorder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" fillId="24" borderId="0" xfId="83" applyFont="1" applyFill="1" applyAlignment="1">
      <alignment vertical="center" wrapText="1"/>
      <protection/>
    </xf>
    <xf numFmtId="0" fontId="0" fillId="24" borderId="0" xfId="83" applyFill="1" applyAlignment="1">
      <alignment vertical="center" wrapText="1"/>
      <protection/>
    </xf>
    <xf numFmtId="0" fontId="6" fillId="0" borderId="14" xfId="0" applyFont="1" applyFill="1" applyBorder="1" applyAlignment="1">
      <alignment horizontal="right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24" borderId="0" xfId="83" applyFont="1" applyFill="1" applyAlignment="1">
      <alignment horizontal="center" vertical="center" wrapText="1"/>
      <protection/>
    </xf>
    <xf numFmtId="49" fontId="4" fillId="24" borderId="16" xfId="0" applyNumberFormat="1" applyFont="1" applyFill="1" applyBorder="1" applyAlignment="1">
      <alignment horizontal="center" vertical="center" wrapText="1"/>
    </xf>
    <xf numFmtId="49" fontId="4" fillId="24" borderId="20" xfId="0" applyNumberFormat="1" applyFont="1" applyFill="1" applyBorder="1" applyAlignment="1">
      <alignment horizontal="center" vertical="center" wrapText="1"/>
    </xf>
    <xf numFmtId="14" fontId="3" fillId="24" borderId="0" xfId="83" applyNumberFormat="1" applyFont="1" applyFill="1" applyAlignment="1">
      <alignment horizontal="center" vertical="center" wrapText="1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3" fillId="24" borderId="21" xfId="83" applyFont="1" applyFill="1" applyBorder="1" applyAlignment="1">
      <alignment horizontal="center" vertical="center" wrapText="1"/>
      <protection/>
    </xf>
    <xf numFmtId="0" fontId="3" fillId="24" borderId="14" xfId="83" applyFont="1" applyFill="1" applyBorder="1" applyAlignment="1">
      <alignment horizontal="center" vertical="center" wrapText="1"/>
      <protection/>
    </xf>
    <xf numFmtId="0" fontId="3" fillId="0" borderId="21" xfId="83" applyFont="1" applyFill="1" applyBorder="1" applyAlignment="1">
      <alignment horizontal="center" vertical="center" wrapText="1"/>
      <protection/>
    </xf>
    <xf numFmtId="0" fontId="4" fillId="24" borderId="14" xfId="83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3" fillId="24" borderId="0" xfId="83" applyFont="1" applyFill="1" applyBorder="1" applyAlignment="1">
      <alignment horizontal="center" vertical="center" shrinkToFit="1"/>
      <protection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0" fillId="0" borderId="16" xfId="0" applyFont="1" applyBorder="1" applyAlignment="1">
      <alignment horizontal="center" vertical="center" wrapText="1"/>
    </xf>
    <xf numFmtId="0" fontId="4" fillId="24" borderId="14" xfId="91" applyFont="1" applyFill="1" applyBorder="1" applyAlignment="1">
      <alignment horizontal="center" vertical="center" wrapText="1"/>
      <protection/>
    </xf>
  </cellXfs>
  <cellStyles count="9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ipersaitas 2" xfId="78"/>
    <cellStyle name="Hyperlink" xfId="79"/>
    <cellStyle name="Input" xfId="80"/>
    <cellStyle name="Įprastas 2" xfId="81"/>
    <cellStyle name="Įprastas 2 2" xfId="82"/>
    <cellStyle name="Įprastas 3" xfId="83"/>
    <cellStyle name="Įprastas 4" xfId="84"/>
    <cellStyle name="Įspėjimo tekstas" xfId="85"/>
    <cellStyle name="Išvestis" xfId="86"/>
    <cellStyle name="Įvestis" xfId="87"/>
    <cellStyle name="Linked Cell" xfId="88"/>
    <cellStyle name="Neutral" xfId="89"/>
    <cellStyle name="Neutralus" xfId="90"/>
    <cellStyle name="Normal_17 VSAFAS_lyginamasis_4-19_priedai_2009-09-10" xfId="91"/>
    <cellStyle name="Note" xfId="92"/>
    <cellStyle name="Output" xfId="93"/>
    <cellStyle name="Paryškinimas 1" xfId="94"/>
    <cellStyle name="Paryškinimas 2" xfId="95"/>
    <cellStyle name="Paryškinimas 3" xfId="96"/>
    <cellStyle name="Paryškinimas 4" xfId="97"/>
    <cellStyle name="Paryškinimas 5" xfId="98"/>
    <cellStyle name="Paryškinimas 6" xfId="99"/>
    <cellStyle name="Pastaba" xfId="100"/>
    <cellStyle name="Pavadinimas" xfId="101"/>
    <cellStyle name="Percent" xfId="102"/>
    <cellStyle name="Skaičiavimas" xfId="103"/>
    <cellStyle name="Suma" xfId="104"/>
    <cellStyle name="Susietas langelis" xfId="105"/>
    <cellStyle name="Tikrinimo langelis" xfId="106"/>
    <cellStyle name="Title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zoomScaleSheetLayoutView="80" workbookViewId="0" topLeftCell="A1">
      <selection activeCell="A12" sqref="A12:E12"/>
    </sheetView>
  </sheetViews>
  <sheetFormatPr defaultColWidth="9.140625" defaultRowHeight="12.75"/>
  <cols>
    <col min="1" max="1" width="7.57421875" style="1" customWidth="1"/>
    <col min="2" max="2" width="58.57421875" style="2" customWidth="1"/>
    <col min="3" max="3" width="8.57421875" style="3" customWidth="1"/>
    <col min="4" max="4" width="14.57421875" style="1" customWidth="1"/>
    <col min="5" max="5" width="16.140625" style="1" customWidth="1"/>
    <col min="6" max="6" width="4.421875" style="1" customWidth="1"/>
    <col min="7" max="16384" width="9.140625" style="1" customWidth="1"/>
  </cols>
  <sheetData>
    <row r="1" ht="12.75">
      <c r="D1" s="1" t="s">
        <v>261</v>
      </c>
    </row>
    <row r="2" ht="12.75">
      <c r="D2" s="1" t="s">
        <v>263</v>
      </c>
    </row>
    <row r="3" spans="1:6" s="92" customFormat="1" ht="12.75" customHeight="1">
      <c r="A3" s="329" t="s">
        <v>7</v>
      </c>
      <c r="B3" s="329"/>
      <c r="C3" s="329"/>
      <c r="D3" s="329"/>
      <c r="E3" s="329"/>
      <c r="F3" s="98"/>
    </row>
    <row r="4" spans="1:6" s="92" customFormat="1" ht="9" customHeight="1">
      <c r="A4" s="329"/>
      <c r="B4" s="329"/>
      <c r="C4" s="329"/>
      <c r="D4" s="329"/>
      <c r="E4" s="329"/>
      <c r="F4" s="98"/>
    </row>
    <row r="5" spans="1:6" s="92" customFormat="1" ht="21.75" customHeight="1">
      <c r="A5" s="331" t="s">
        <v>53</v>
      </c>
      <c r="B5" s="331"/>
      <c r="C5" s="331"/>
      <c r="D5" s="331"/>
      <c r="E5" s="331"/>
      <c r="F5" s="331"/>
    </row>
    <row r="6" spans="1:6" s="92" customFormat="1" ht="12.75" customHeight="1">
      <c r="A6" s="330" t="s">
        <v>8</v>
      </c>
      <c r="B6" s="330"/>
      <c r="C6" s="330"/>
      <c r="D6" s="330"/>
      <c r="E6" s="330"/>
      <c r="F6" s="214"/>
    </row>
    <row r="7" spans="1:6" s="92" customFormat="1" ht="12.75" customHeight="1">
      <c r="A7" s="332" t="s">
        <v>200</v>
      </c>
      <c r="B7" s="332"/>
      <c r="C7" s="332"/>
      <c r="D7" s="332"/>
      <c r="E7" s="332"/>
      <c r="F7" s="332"/>
    </row>
    <row r="8" spans="1:6" s="92" customFormat="1" ht="12.75" customHeight="1">
      <c r="A8" s="320" t="s">
        <v>10</v>
      </c>
      <c r="B8" s="320"/>
      <c r="C8" s="320"/>
      <c r="D8" s="320"/>
      <c r="E8" s="320"/>
      <c r="F8" s="212"/>
    </row>
    <row r="9" spans="1:6" s="92" customFormat="1" ht="12.75">
      <c r="A9" s="123"/>
      <c r="B9" s="123"/>
      <c r="C9" s="123"/>
      <c r="D9" s="123"/>
      <c r="E9" s="123"/>
      <c r="F9" s="123"/>
    </row>
    <row r="10" spans="1:6" s="11" customFormat="1" ht="12.75">
      <c r="A10" s="322" t="s">
        <v>234</v>
      </c>
      <c r="B10" s="323"/>
      <c r="C10" s="323"/>
      <c r="D10" s="324"/>
      <c r="E10" s="324"/>
      <c r="F10" s="210"/>
    </row>
    <row r="11" spans="1:6" s="11" customFormat="1" ht="12.75">
      <c r="A11" s="322" t="s">
        <v>371</v>
      </c>
      <c r="B11" s="323"/>
      <c r="C11" s="323"/>
      <c r="D11" s="324"/>
      <c r="E11" s="324"/>
      <c r="F11" s="210"/>
    </row>
    <row r="12" spans="1:6" ht="12.75">
      <c r="A12" s="326" t="s">
        <v>383</v>
      </c>
      <c r="B12" s="327"/>
      <c r="C12" s="327"/>
      <c r="D12" s="328"/>
      <c r="E12" s="328"/>
      <c r="F12" s="209"/>
    </row>
    <row r="13" spans="1:6" ht="12.75">
      <c r="A13" s="326" t="s">
        <v>235</v>
      </c>
      <c r="B13" s="326"/>
      <c r="C13" s="326"/>
      <c r="D13" s="328"/>
      <c r="E13" s="328"/>
      <c r="F13" s="209"/>
    </row>
    <row r="14" spans="1:6" ht="12.75" customHeight="1">
      <c r="A14" s="4"/>
      <c r="B14" s="325" t="s">
        <v>17</v>
      </c>
      <c r="C14" s="325"/>
      <c r="D14" s="325"/>
      <c r="E14" s="325"/>
      <c r="F14" s="215"/>
    </row>
    <row r="15" spans="1:6" ht="67.5" customHeight="1">
      <c r="A15" s="8" t="s">
        <v>68</v>
      </c>
      <c r="B15" s="9" t="s">
        <v>125</v>
      </c>
      <c r="C15" s="13" t="s">
        <v>236</v>
      </c>
      <c r="D15" s="9" t="s">
        <v>237</v>
      </c>
      <c r="E15" s="9" t="s">
        <v>238</v>
      </c>
      <c r="F15" s="213"/>
    </row>
    <row r="16" spans="1:6" s="2" customFormat="1" ht="12.75">
      <c r="A16" s="34" t="s">
        <v>69</v>
      </c>
      <c r="B16" s="17" t="s">
        <v>227</v>
      </c>
      <c r="C16" s="42"/>
      <c r="D16" s="124">
        <f>D17+D23+D34+D35</f>
        <v>2252541.99</v>
      </c>
      <c r="E16" s="124">
        <f>E17+E23+E34+E35</f>
        <v>2216440.11</v>
      </c>
      <c r="F16" s="216"/>
    </row>
    <row r="17" spans="1:6" s="2" customFormat="1" ht="12.75">
      <c r="A17" s="18" t="s">
        <v>70</v>
      </c>
      <c r="B17" s="23" t="s">
        <v>259</v>
      </c>
      <c r="C17" s="247">
        <v>1</v>
      </c>
      <c r="D17" s="152">
        <f>D18+D19+D20+D21+D22</f>
        <v>0</v>
      </c>
      <c r="E17" s="152">
        <f>E18+E19+E20+E21+E22</f>
        <v>0</v>
      </c>
      <c r="F17" s="216"/>
    </row>
    <row r="18" spans="1:6" s="2" customFormat="1" ht="12.75">
      <c r="A18" s="18" t="s">
        <v>71</v>
      </c>
      <c r="B18" s="46" t="s">
        <v>72</v>
      </c>
      <c r="C18" s="247"/>
      <c r="D18" s="8"/>
      <c r="E18" s="36"/>
      <c r="F18" s="216"/>
    </row>
    <row r="19" spans="1:6" s="2" customFormat="1" ht="12.75">
      <c r="A19" s="18" t="s">
        <v>73</v>
      </c>
      <c r="B19" s="46" t="s">
        <v>184</v>
      </c>
      <c r="C19" s="247"/>
      <c r="D19" s="8"/>
      <c r="E19" s="248"/>
      <c r="F19" s="216"/>
    </row>
    <row r="20" spans="1:6" s="2" customFormat="1" ht="12.75">
      <c r="A20" s="18" t="s">
        <v>74</v>
      </c>
      <c r="B20" s="46" t="s">
        <v>75</v>
      </c>
      <c r="C20" s="247"/>
      <c r="D20" s="8"/>
      <c r="E20" s="36"/>
      <c r="F20" s="216"/>
    </row>
    <row r="21" spans="1:6" s="2" customFormat="1" ht="12.75">
      <c r="A21" s="10" t="s">
        <v>76</v>
      </c>
      <c r="B21" s="46" t="s">
        <v>11</v>
      </c>
      <c r="C21" s="248"/>
      <c r="D21" s="8"/>
      <c r="E21" s="36"/>
      <c r="F21" s="216"/>
    </row>
    <row r="22" spans="1:6" s="33" customFormat="1" ht="12.75" customHeight="1">
      <c r="A22" s="150" t="s">
        <v>162</v>
      </c>
      <c r="B22" s="151" t="s">
        <v>18</v>
      </c>
      <c r="C22" s="14"/>
      <c r="D22" s="14"/>
      <c r="E22" s="50"/>
      <c r="F22" s="146"/>
    </row>
    <row r="23" spans="1:6" s="2" customFormat="1" ht="12.75">
      <c r="A23" s="18" t="s">
        <v>77</v>
      </c>
      <c r="B23" s="23" t="s">
        <v>185</v>
      </c>
      <c r="C23" s="247">
        <v>2</v>
      </c>
      <c r="D23" s="127">
        <f>D24+D25+D26+D27+D28+D29+D30+D31+D32+D33</f>
        <v>2252541.99</v>
      </c>
      <c r="E23" s="127">
        <f>E24+E25+E26+E27+E28+E29+E30+E31+E32+E33</f>
        <v>2216440.11</v>
      </c>
      <c r="F23" s="216"/>
    </row>
    <row r="24" spans="1:6" s="2" customFormat="1" ht="12.75">
      <c r="A24" s="18" t="s">
        <v>78</v>
      </c>
      <c r="B24" s="46" t="s">
        <v>183</v>
      </c>
      <c r="C24" s="247"/>
      <c r="D24" s="40"/>
      <c r="E24" s="36"/>
      <c r="F24" s="216"/>
    </row>
    <row r="25" spans="1:6" s="2" customFormat="1" ht="12.75">
      <c r="A25" s="18" t="s">
        <v>79</v>
      </c>
      <c r="B25" s="46" t="s">
        <v>186</v>
      </c>
      <c r="C25" s="247"/>
      <c r="D25" s="248">
        <v>1929799.05</v>
      </c>
      <c r="E25" s="251">
        <v>1954383.77</v>
      </c>
      <c r="F25" s="216"/>
    </row>
    <row r="26" spans="1:6" s="2" customFormat="1" ht="12.75">
      <c r="A26" s="18" t="s">
        <v>80</v>
      </c>
      <c r="B26" s="46" t="s">
        <v>187</v>
      </c>
      <c r="C26" s="247"/>
      <c r="D26" s="248">
        <v>66313.8</v>
      </c>
      <c r="E26" s="251">
        <v>75827.95</v>
      </c>
      <c r="F26" s="216"/>
    </row>
    <row r="27" spans="1:6" s="2" customFormat="1" ht="12.75">
      <c r="A27" s="18" t="s">
        <v>81</v>
      </c>
      <c r="B27" s="46" t="s">
        <v>188</v>
      </c>
      <c r="C27" s="247"/>
      <c r="D27" s="248"/>
      <c r="E27" s="286"/>
      <c r="F27" s="216"/>
    </row>
    <row r="28" spans="1:6" s="2" customFormat="1" ht="12.75">
      <c r="A28" s="18" t="s">
        <v>83</v>
      </c>
      <c r="B28" s="46" t="s">
        <v>82</v>
      </c>
      <c r="C28" s="247"/>
      <c r="D28" s="248">
        <v>17005.3</v>
      </c>
      <c r="E28" s="286">
        <v>13523.22</v>
      </c>
      <c r="F28" s="216"/>
    </row>
    <row r="29" spans="1:6" s="2" customFormat="1" ht="12.75">
      <c r="A29" s="18" t="s">
        <v>85</v>
      </c>
      <c r="B29" s="46" t="s">
        <v>84</v>
      </c>
      <c r="C29" s="247"/>
      <c r="D29" s="248"/>
      <c r="E29" s="286"/>
      <c r="F29" s="216"/>
    </row>
    <row r="30" spans="1:6" s="2" customFormat="1" ht="12.75">
      <c r="A30" s="18" t="s">
        <v>86</v>
      </c>
      <c r="B30" s="46" t="s">
        <v>189</v>
      </c>
      <c r="C30" s="247"/>
      <c r="D30" s="248"/>
      <c r="E30" s="286"/>
      <c r="F30" s="216"/>
    </row>
    <row r="31" spans="1:6" s="2" customFormat="1" ht="12.75">
      <c r="A31" s="18" t="s">
        <v>87</v>
      </c>
      <c r="B31" s="46" t="s">
        <v>191</v>
      </c>
      <c r="C31" s="247"/>
      <c r="D31" s="248">
        <v>239423.84</v>
      </c>
      <c r="E31" s="286">
        <v>172705.17</v>
      </c>
      <c r="F31" s="216"/>
    </row>
    <row r="32" spans="1:6" s="2" customFormat="1" ht="12.75">
      <c r="A32" s="18" t="s">
        <v>122</v>
      </c>
      <c r="B32" s="47" t="s">
        <v>265</v>
      </c>
      <c r="C32" s="247"/>
      <c r="D32" s="249"/>
      <c r="E32" s="36"/>
      <c r="F32" s="216"/>
    </row>
    <row r="33" spans="1:6" s="2" customFormat="1" ht="12.75">
      <c r="A33" s="18" t="s">
        <v>190</v>
      </c>
      <c r="B33" s="46" t="s">
        <v>12</v>
      </c>
      <c r="C33" s="247"/>
      <c r="D33" s="40"/>
      <c r="E33" s="36"/>
      <c r="F33" s="216"/>
    </row>
    <row r="34" spans="1:6" s="2" customFormat="1" ht="12.75">
      <c r="A34" s="18" t="s">
        <v>88</v>
      </c>
      <c r="B34" s="23" t="s">
        <v>89</v>
      </c>
      <c r="C34" s="247"/>
      <c r="D34" s="8"/>
      <c r="E34" s="36"/>
      <c r="F34" s="216"/>
    </row>
    <row r="35" spans="1:6" s="2" customFormat="1" ht="12.75">
      <c r="A35" s="18" t="s">
        <v>104</v>
      </c>
      <c r="B35" s="23" t="s">
        <v>193</v>
      </c>
      <c r="C35" s="247"/>
      <c r="D35" s="8"/>
      <c r="E35" s="36"/>
      <c r="F35" s="216"/>
    </row>
    <row r="36" spans="1:6" s="2" customFormat="1" ht="12.75">
      <c r="A36" s="34" t="s">
        <v>96</v>
      </c>
      <c r="B36" s="17" t="s">
        <v>228</v>
      </c>
      <c r="C36" s="247"/>
      <c r="D36" s="8"/>
      <c r="E36" s="36"/>
      <c r="F36" s="216"/>
    </row>
    <row r="37" spans="1:6" s="2" customFormat="1" ht="12.75">
      <c r="A37" s="35" t="s">
        <v>97</v>
      </c>
      <c r="B37" s="25" t="s">
        <v>229</v>
      </c>
      <c r="C37" s="247"/>
      <c r="D37" s="124">
        <f>D38+D44+D45+D52+D53</f>
        <v>386718.17000000004</v>
      </c>
      <c r="E37" s="124">
        <f>E38+E44+E45+E52+E53</f>
        <v>327691.17999999993</v>
      </c>
      <c r="F37" s="216"/>
    </row>
    <row r="38" spans="1:6" s="2" customFormat="1" ht="12.75">
      <c r="A38" s="27" t="s">
        <v>70</v>
      </c>
      <c r="B38" s="48" t="s">
        <v>98</v>
      </c>
      <c r="C38" s="247">
        <v>3</v>
      </c>
      <c r="D38" s="127">
        <f>D40</f>
        <v>373.01</v>
      </c>
      <c r="E38" s="127">
        <f>E40</f>
        <v>1528.23</v>
      </c>
      <c r="F38" s="216"/>
    </row>
    <row r="39" spans="1:6" s="2" customFormat="1" ht="12.75">
      <c r="A39" s="27" t="s">
        <v>71</v>
      </c>
      <c r="B39" s="47" t="s">
        <v>99</v>
      </c>
      <c r="C39" s="247"/>
      <c r="D39" s="8"/>
      <c r="E39" s="36"/>
      <c r="F39" s="216"/>
    </row>
    <row r="40" spans="1:6" s="2" customFormat="1" ht="12.75">
      <c r="A40" s="27" t="s">
        <v>73</v>
      </c>
      <c r="B40" s="47" t="s">
        <v>100</v>
      </c>
      <c r="C40" s="247"/>
      <c r="D40" s="143">
        <v>373.01</v>
      </c>
      <c r="E40" s="143">
        <v>1528.23</v>
      </c>
      <c r="F40" s="216"/>
    </row>
    <row r="41" spans="1:6" s="2" customFormat="1" ht="12.75">
      <c r="A41" s="27" t="s">
        <v>74</v>
      </c>
      <c r="B41" s="47" t="s">
        <v>264</v>
      </c>
      <c r="C41" s="247"/>
      <c r="D41" s="143"/>
      <c r="E41" s="36"/>
      <c r="F41" s="216"/>
    </row>
    <row r="42" spans="1:6" s="2" customFormat="1" ht="12.75">
      <c r="A42" s="27" t="s">
        <v>76</v>
      </c>
      <c r="B42" s="47" t="s">
        <v>266</v>
      </c>
      <c r="C42" s="247"/>
      <c r="D42" s="143"/>
      <c r="E42" s="36"/>
      <c r="F42" s="216"/>
    </row>
    <row r="43" spans="1:6" s="2" customFormat="1" ht="12.75" customHeight="1">
      <c r="A43" s="27" t="s">
        <v>162</v>
      </c>
      <c r="B43" s="49" t="s">
        <v>267</v>
      </c>
      <c r="C43" s="247"/>
      <c r="D43" s="143"/>
      <c r="E43" s="36"/>
      <c r="F43" s="216"/>
    </row>
    <row r="44" spans="1:6" s="2" customFormat="1" ht="12.75">
      <c r="A44" s="27" t="s">
        <v>77</v>
      </c>
      <c r="B44" s="30" t="s">
        <v>101</v>
      </c>
      <c r="C44" s="247">
        <v>4</v>
      </c>
      <c r="D44" s="143"/>
      <c r="E44" s="36"/>
      <c r="F44" s="216"/>
    </row>
    <row r="45" spans="1:6" s="2" customFormat="1" ht="12.75">
      <c r="A45" s="27" t="s">
        <v>88</v>
      </c>
      <c r="B45" s="30" t="s">
        <v>268</v>
      </c>
      <c r="C45" s="248">
        <v>5</v>
      </c>
      <c r="D45" s="152">
        <f>D46+D47+D48+D49+D50+D51</f>
        <v>377969.33</v>
      </c>
      <c r="E45" s="152">
        <f>E46+E47+E48+E49+E50+E51</f>
        <v>307213.1099999999</v>
      </c>
      <c r="F45" s="216"/>
    </row>
    <row r="46" spans="1:6" s="33" customFormat="1" ht="12.75" customHeight="1">
      <c r="A46" s="153" t="s">
        <v>90</v>
      </c>
      <c r="B46" s="154" t="s">
        <v>19</v>
      </c>
      <c r="C46" s="31"/>
      <c r="D46" s="14"/>
      <c r="E46" s="50"/>
      <c r="F46" s="146"/>
    </row>
    <row r="47" spans="1:6" s="2" customFormat="1" ht="12.75">
      <c r="A47" s="28" t="s">
        <v>269</v>
      </c>
      <c r="B47" s="47" t="s">
        <v>194</v>
      </c>
      <c r="C47" s="247"/>
      <c r="D47" s="143">
        <v>116.09</v>
      </c>
      <c r="E47" s="36"/>
      <c r="F47" s="216"/>
    </row>
    <row r="48" spans="1:6" s="2" customFormat="1" ht="12.75">
      <c r="A48" s="27" t="s">
        <v>92</v>
      </c>
      <c r="B48" s="47" t="s">
        <v>103</v>
      </c>
      <c r="C48" s="247"/>
      <c r="D48" s="8"/>
      <c r="E48" s="8">
        <v>5438.1</v>
      </c>
      <c r="F48" s="216"/>
    </row>
    <row r="49" spans="1:6" s="2" customFormat="1" ht="12.75" customHeight="1">
      <c r="A49" s="27" t="s">
        <v>93</v>
      </c>
      <c r="B49" s="49" t="s">
        <v>270</v>
      </c>
      <c r="C49" s="247"/>
      <c r="D49" s="8"/>
      <c r="E49" s="8"/>
      <c r="F49" s="216"/>
    </row>
    <row r="50" spans="1:6" s="2" customFormat="1" ht="12.75">
      <c r="A50" s="27" t="s">
        <v>94</v>
      </c>
      <c r="B50" s="47" t="s">
        <v>376</v>
      </c>
      <c r="C50" s="247"/>
      <c r="D50" s="143">
        <v>377853.24</v>
      </c>
      <c r="E50" s="143">
        <v>299021.91</v>
      </c>
      <c r="F50" s="216"/>
    </row>
    <row r="51" spans="1:6" s="2" customFormat="1" ht="12.75">
      <c r="A51" s="27" t="s">
        <v>95</v>
      </c>
      <c r="B51" s="47" t="s">
        <v>102</v>
      </c>
      <c r="C51" s="247"/>
      <c r="D51" s="143"/>
      <c r="E51" s="143">
        <v>2753.1</v>
      </c>
      <c r="F51" s="216"/>
    </row>
    <row r="52" spans="1:6" s="2" customFormat="1" ht="12.75">
      <c r="A52" s="27" t="s">
        <v>104</v>
      </c>
      <c r="B52" s="30" t="s">
        <v>105</v>
      </c>
      <c r="C52" s="22"/>
      <c r="D52" s="26"/>
      <c r="E52" s="29"/>
      <c r="F52" s="217"/>
    </row>
    <row r="53" spans="1:6" s="2" customFormat="1" ht="12.75">
      <c r="A53" s="27" t="s">
        <v>106</v>
      </c>
      <c r="B53" s="30" t="s">
        <v>374</v>
      </c>
      <c r="C53" s="250">
        <v>7</v>
      </c>
      <c r="D53" s="26">
        <v>8375.83</v>
      </c>
      <c r="E53" s="26">
        <v>18949.84</v>
      </c>
      <c r="F53" s="145"/>
    </row>
    <row r="54" spans="1:6" s="2" customFormat="1" ht="12.75">
      <c r="A54" s="18"/>
      <c r="B54" s="257" t="s">
        <v>195</v>
      </c>
      <c r="C54" s="8"/>
      <c r="D54" s="125">
        <f>D16+D36+D37</f>
        <v>2639260.16</v>
      </c>
      <c r="E54" s="125">
        <f>E16+E36+E37</f>
        <v>2544131.29</v>
      </c>
      <c r="F54" s="213"/>
    </row>
    <row r="55" spans="1:6" s="2" customFormat="1" ht="12.75">
      <c r="A55" s="34" t="s">
        <v>107</v>
      </c>
      <c r="B55" s="17" t="s">
        <v>230</v>
      </c>
      <c r="C55" s="251">
        <v>8</v>
      </c>
      <c r="D55" s="268">
        <f>D56+D57+D58+D59</f>
        <v>2260755.53</v>
      </c>
      <c r="E55" s="125">
        <f>E56+E57+E58+E59</f>
        <v>2236576.7399999998</v>
      </c>
      <c r="F55" s="145"/>
    </row>
    <row r="56" spans="1:6" s="2" customFormat="1" ht="12.75">
      <c r="A56" s="18" t="s">
        <v>70</v>
      </c>
      <c r="B56" s="23" t="s">
        <v>108</v>
      </c>
      <c r="C56" s="19"/>
      <c r="D56" s="270">
        <v>111914.38</v>
      </c>
      <c r="E56" s="270">
        <v>81507.9</v>
      </c>
      <c r="F56" s="145"/>
    </row>
    <row r="57" spans="1:6" s="2" customFormat="1" ht="12.75">
      <c r="A57" s="41" t="s">
        <v>77</v>
      </c>
      <c r="B57" s="23" t="s">
        <v>109</v>
      </c>
      <c r="C57" s="44"/>
      <c r="D57" s="271">
        <v>2077220.5</v>
      </c>
      <c r="E57" s="271">
        <v>2120816.46</v>
      </c>
      <c r="F57" s="145"/>
    </row>
    <row r="58" spans="1:6" s="2" customFormat="1" ht="12.75" customHeight="1">
      <c r="A58" s="18" t="s">
        <v>88</v>
      </c>
      <c r="B58" s="50" t="s">
        <v>271</v>
      </c>
      <c r="C58" s="100"/>
      <c r="D58" s="272">
        <v>63407.11</v>
      </c>
      <c r="E58" s="272">
        <v>19553.85</v>
      </c>
      <c r="F58" s="145"/>
    </row>
    <row r="59" spans="1:6" s="2" customFormat="1" ht="12.75">
      <c r="A59" s="18" t="s">
        <v>272</v>
      </c>
      <c r="B59" s="23" t="s">
        <v>110</v>
      </c>
      <c r="C59" s="19"/>
      <c r="D59" s="270">
        <v>8213.54</v>
      </c>
      <c r="E59" s="270">
        <v>14698.53</v>
      </c>
      <c r="F59" s="145"/>
    </row>
    <row r="60" spans="1:6" s="2" customFormat="1" ht="12.75">
      <c r="A60" s="34" t="s">
        <v>111</v>
      </c>
      <c r="B60" s="17" t="s">
        <v>231</v>
      </c>
      <c r="C60" s="252">
        <v>9</v>
      </c>
      <c r="D60" s="125">
        <f>D61+D65</f>
        <v>365251.70999999996</v>
      </c>
      <c r="E60" s="125">
        <f>E61+E65</f>
        <v>303895.2</v>
      </c>
      <c r="F60" s="145"/>
    </row>
    <row r="61" spans="1:6" s="2" customFormat="1" ht="12.75">
      <c r="A61" s="18" t="s">
        <v>70</v>
      </c>
      <c r="B61" s="23" t="s">
        <v>112</v>
      </c>
      <c r="C61" s="19"/>
      <c r="D61" s="126">
        <f>D62+D63+D64</f>
        <v>0</v>
      </c>
      <c r="E61" s="126">
        <f>E62+E63+E64</f>
        <v>0</v>
      </c>
      <c r="F61" s="145"/>
    </row>
    <row r="62" spans="1:6" s="2" customFormat="1" ht="12.75">
      <c r="A62" s="18" t="s">
        <v>71</v>
      </c>
      <c r="B62" s="46" t="s">
        <v>273</v>
      </c>
      <c r="C62" s="12"/>
      <c r="D62" s="38"/>
      <c r="E62" s="29"/>
      <c r="F62" s="217"/>
    </row>
    <row r="63" spans="1:6" s="2" customFormat="1" ht="12.75">
      <c r="A63" s="18" t="s">
        <v>73</v>
      </c>
      <c r="B63" s="46" t="s">
        <v>113</v>
      </c>
      <c r="C63" s="12"/>
      <c r="D63" s="10"/>
      <c r="E63" s="14"/>
      <c r="F63" s="145"/>
    </row>
    <row r="64" spans="1:6" s="2" customFormat="1" ht="12.75">
      <c r="A64" s="18" t="s">
        <v>274</v>
      </c>
      <c r="B64" s="46" t="s">
        <v>114</v>
      </c>
      <c r="C64" s="12"/>
      <c r="D64" s="10"/>
      <c r="E64" s="24"/>
      <c r="F64" s="218"/>
    </row>
    <row r="65" spans="1:6" s="2" customFormat="1" ht="12.75">
      <c r="A65" s="27" t="s">
        <v>77</v>
      </c>
      <c r="B65" s="30" t="s">
        <v>115</v>
      </c>
      <c r="C65" s="22"/>
      <c r="D65" s="158">
        <f>D66+D67+D68+D69+D70+D71+D74+D75+D76+D77+D78+D79</f>
        <v>365251.70999999996</v>
      </c>
      <c r="E65" s="158">
        <f>E66+E67+E68+E69+E70+E71+E74+E75+E76+E77+E78+E79</f>
        <v>303895.2</v>
      </c>
      <c r="F65" s="205"/>
    </row>
    <row r="66" spans="1:6" s="2" customFormat="1" ht="12.75">
      <c r="A66" s="18" t="s">
        <v>78</v>
      </c>
      <c r="B66" s="46" t="s">
        <v>116</v>
      </c>
      <c r="C66" s="12"/>
      <c r="D66" s="10"/>
      <c r="E66" s="14"/>
      <c r="F66" s="145"/>
    </row>
    <row r="67" spans="1:6" s="2" customFormat="1" ht="12.75">
      <c r="A67" s="18" t="s">
        <v>79</v>
      </c>
      <c r="B67" s="46" t="s">
        <v>275</v>
      </c>
      <c r="C67" s="12"/>
      <c r="D67" s="38"/>
      <c r="E67" s="29"/>
      <c r="F67" s="217"/>
    </row>
    <row r="68" spans="1:6" s="2" customFormat="1" ht="12.75">
      <c r="A68" s="18" t="s">
        <v>80</v>
      </c>
      <c r="B68" s="46" t="s">
        <v>276</v>
      </c>
      <c r="C68" s="12"/>
      <c r="D68" s="38"/>
      <c r="E68" s="29"/>
      <c r="F68" s="217"/>
    </row>
    <row r="69" spans="1:6" s="2" customFormat="1" ht="12.75">
      <c r="A69" s="18" t="s">
        <v>81</v>
      </c>
      <c r="B69" s="47" t="s">
        <v>277</v>
      </c>
      <c r="C69" s="12"/>
      <c r="D69" s="26"/>
      <c r="E69" s="29"/>
      <c r="F69" s="217"/>
    </row>
    <row r="70" spans="1:6" s="33" customFormat="1" ht="12.75">
      <c r="A70" s="156" t="s">
        <v>83</v>
      </c>
      <c r="B70" s="151" t="s">
        <v>20</v>
      </c>
      <c r="C70" s="14"/>
      <c r="D70" s="29"/>
      <c r="E70" s="50"/>
      <c r="F70" s="146"/>
    </row>
    <row r="71" spans="1:6" s="2" customFormat="1" ht="12.75">
      <c r="A71" s="157" t="s">
        <v>85</v>
      </c>
      <c r="B71" s="47" t="s">
        <v>117</v>
      </c>
      <c r="C71" s="12">
        <v>10</v>
      </c>
      <c r="D71" s="158">
        <f>D72+D73</f>
        <v>0</v>
      </c>
      <c r="E71" s="158">
        <f>E72+E73</f>
        <v>0</v>
      </c>
      <c r="F71" s="145"/>
    </row>
    <row r="72" spans="1:6" s="2" customFormat="1" ht="12.75">
      <c r="A72" s="153" t="s">
        <v>21</v>
      </c>
      <c r="B72" s="51" t="s">
        <v>118</v>
      </c>
      <c r="C72" s="22"/>
      <c r="D72" s="5"/>
      <c r="E72" s="29"/>
      <c r="F72" s="217"/>
    </row>
    <row r="73" spans="1:6" s="2" customFormat="1" ht="12.75">
      <c r="A73" s="153" t="s">
        <v>22</v>
      </c>
      <c r="B73" s="51" t="s">
        <v>119</v>
      </c>
      <c r="C73" s="22"/>
      <c r="D73" s="5"/>
      <c r="E73" s="282">
        <v>0</v>
      </c>
      <c r="F73" s="219"/>
    </row>
    <row r="74" spans="1:6" s="2" customFormat="1" ht="12.75">
      <c r="A74" s="153" t="s">
        <v>86</v>
      </c>
      <c r="B74" s="47" t="s">
        <v>196</v>
      </c>
      <c r="C74" s="12"/>
      <c r="D74" s="26"/>
      <c r="E74" s="253"/>
      <c r="F74" s="219"/>
    </row>
    <row r="75" spans="1:6" s="2" customFormat="1" ht="12.75">
      <c r="A75" s="153" t="s">
        <v>87</v>
      </c>
      <c r="B75" s="47" t="s">
        <v>278</v>
      </c>
      <c r="C75" s="12"/>
      <c r="D75" s="39"/>
      <c r="E75" s="29"/>
      <c r="F75" s="217"/>
    </row>
    <row r="76" spans="1:6" s="2" customFormat="1" ht="12.75">
      <c r="A76" s="157" t="s">
        <v>122</v>
      </c>
      <c r="B76" s="46" t="s">
        <v>120</v>
      </c>
      <c r="C76" s="12">
        <v>11</v>
      </c>
      <c r="D76" s="274">
        <v>133268.56</v>
      </c>
      <c r="E76" s="274">
        <v>71262.82</v>
      </c>
      <c r="F76" s="217"/>
    </row>
    <row r="77" spans="1:6" s="2" customFormat="1" ht="12.75">
      <c r="A77" s="153" t="s">
        <v>190</v>
      </c>
      <c r="B77" s="46" t="s">
        <v>121</v>
      </c>
      <c r="C77" s="12">
        <v>11</v>
      </c>
      <c r="D77" s="275">
        <v>231983.15</v>
      </c>
      <c r="E77" s="275">
        <v>232632.38</v>
      </c>
      <c r="F77" s="217"/>
    </row>
    <row r="78" spans="1:6" s="2" customFormat="1" ht="12.75">
      <c r="A78" s="157" t="s">
        <v>23</v>
      </c>
      <c r="B78" s="47" t="s">
        <v>279</v>
      </c>
      <c r="C78" s="12">
        <v>11</v>
      </c>
      <c r="D78" s="275"/>
      <c r="E78" s="275"/>
      <c r="F78" s="217"/>
    </row>
    <row r="79" spans="1:6" s="2" customFormat="1" ht="12.75">
      <c r="A79" s="157" t="s">
        <v>24</v>
      </c>
      <c r="B79" s="46" t="s">
        <v>197</v>
      </c>
      <c r="C79" s="12"/>
      <c r="D79" s="10"/>
      <c r="E79" s="254"/>
      <c r="F79" s="218"/>
    </row>
    <row r="80" spans="1:6" s="2" customFormat="1" ht="12.75">
      <c r="A80" s="34" t="s">
        <v>123</v>
      </c>
      <c r="B80" s="17" t="s">
        <v>232</v>
      </c>
      <c r="C80" s="43"/>
      <c r="D80" s="268">
        <f>D81+D82+D85+D86</f>
        <v>13252.919999999833</v>
      </c>
      <c r="E80" s="125">
        <f>E81+E82+E85+E86</f>
        <v>3669.350000000093</v>
      </c>
      <c r="F80" s="218"/>
    </row>
    <row r="81" spans="1:6" s="2" customFormat="1" ht="12.75">
      <c r="A81" s="18" t="s">
        <v>70</v>
      </c>
      <c r="B81" s="23" t="s">
        <v>280</v>
      </c>
      <c r="C81" s="19"/>
      <c r="D81" s="274"/>
      <c r="E81" s="24"/>
      <c r="F81" s="218"/>
    </row>
    <row r="82" spans="1:6" s="2" customFormat="1" ht="12.75">
      <c r="A82" s="18" t="s">
        <v>77</v>
      </c>
      <c r="B82" s="23" t="s">
        <v>124</v>
      </c>
      <c r="C82" s="19"/>
      <c r="D82" s="258">
        <f>D83+D84</f>
        <v>0</v>
      </c>
      <c r="E82" s="126">
        <f>E83+E84</f>
        <v>0</v>
      </c>
      <c r="F82" s="145"/>
    </row>
    <row r="83" spans="1:6" s="2" customFormat="1" ht="12.75">
      <c r="A83" s="18" t="s">
        <v>78</v>
      </c>
      <c r="B83" s="46" t="s">
        <v>198</v>
      </c>
      <c r="C83" s="12"/>
      <c r="D83" s="274"/>
      <c r="E83" s="14"/>
      <c r="F83" s="145"/>
    </row>
    <row r="84" spans="1:6" s="2" customFormat="1" ht="12.75">
      <c r="A84" s="18" t="s">
        <v>79</v>
      </c>
      <c r="B84" s="46" t="s">
        <v>153</v>
      </c>
      <c r="C84" s="12"/>
      <c r="D84" s="274"/>
      <c r="E84" s="14"/>
      <c r="F84" s="145"/>
    </row>
    <row r="85" spans="1:6" s="2" customFormat="1" ht="12.75">
      <c r="A85" s="27" t="s">
        <v>88</v>
      </c>
      <c r="B85" s="30" t="s">
        <v>281</v>
      </c>
      <c r="C85" s="22"/>
      <c r="D85" s="275"/>
      <c r="E85" s="14"/>
      <c r="F85" s="145"/>
    </row>
    <row r="86" spans="1:6" s="2" customFormat="1" ht="12.75">
      <c r="A86" s="41" t="s">
        <v>104</v>
      </c>
      <c r="B86" s="23" t="s">
        <v>199</v>
      </c>
      <c r="C86" s="19"/>
      <c r="D86" s="258">
        <f>D87+D88</f>
        <v>13252.919999999833</v>
      </c>
      <c r="E86" s="258">
        <f>E87+E88</f>
        <v>3669.350000000093</v>
      </c>
      <c r="F86" s="145"/>
    </row>
    <row r="87" spans="1:6" s="2" customFormat="1" ht="12.75">
      <c r="A87" s="18" t="s">
        <v>180</v>
      </c>
      <c r="B87" s="46" t="s">
        <v>282</v>
      </c>
      <c r="C87" s="12"/>
      <c r="D87" s="276">
        <f>'Veiklos rezultatų'!H51</f>
        <v>9584.569999999832</v>
      </c>
      <c r="E87" s="276">
        <f>'Veiklos rezultatų'!I51</f>
        <v>-1455.6499999999069</v>
      </c>
      <c r="F87" s="219"/>
    </row>
    <row r="88" spans="1:6" s="2" customFormat="1" ht="12.75">
      <c r="A88" s="18" t="s">
        <v>181</v>
      </c>
      <c r="B88" s="46" t="s">
        <v>283</v>
      </c>
      <c r="C88" s="12"/>
      <c r="D88" s="276">
        <v>3668.35</v>
      </c>
      <c r="E88" s="276">
        <v>5125</v>
      </c>
      <c r="F88" s="219"/>
    </row>
    <row r="89" spans="1:6" s="2" customFormat="1" ht="12.75">
      <c r="A89" s="34" t="s">
        <v>150</v>
      </c>
      <c r="B89" s="17" t="s">
        <v>284</v>
      </c>
      <c r="C89" s="45"/>
      <c r="D89" s="9"/>
      <c r="E89" s="21"/>
      <c r="F89" s="219"/>
    </row>
    <row r="90" spans="1:6" s="2" customFormat="1" ht="34.5" customHeight="1">
      <c r="A90" s="9"/>
      <c r="B90" s="37" t="s">
        <v>285</v>
      </c>
      <c r="C90" s="101"/>
      <c r="D90" s="273">
        <f>D55+D60+D80+D89</f>
        <v>2639260.1599999997</v>
      </c>
      <c r="E90" s="128">
        <f>E55+E60+E80+E89</f>
        <v>2544141.29</v>
      </c>
      <c r="F90" s="145"/>
    </row>
    <row r="91" spans="1:6" s="2" customFormat="1" ht="12.75" customHeight="1">
      <c r="A91" s="6"/>
      <c r="B91" s="7"/>
      <c r="C91" s="7"/>
      <c r="D91" s="287">
        <f>D54-D90</f>
        <v>0</v>
      </c>
      <c r="E91" s="3"/>
      <c r="F91" s="3"/>
    </row>
    <row r="92" spans="1:6" s="53" customFormat="1" ht="16.5" customHeight="1">
      <c r="A92" s="66" t="s">
        <v>54</v>
      </c>
      <c r="B92" s="66"/>
      <c r="C92" s="66" t="s">
        <v>3</v>
      </c>
      <c r="D92" s="319" t="s">
        <v>2</v>
      </c>
      <c r="E92" s="319"/>
      <c r="F92" s="65"/>
    </row>
    <row r="93" spans="2:6" s="53" customFormat="1" ht="15" customHeight="1">
      <c r="B93" s="289" t="s">
        <v>313</v>
      </c>
      <c r="C93" s="67" t="s">
        <v>286</v>
      </c>
      <c r="E93" s="68" t="s">
        <v>287</v>
      </c>
      <c r="F93" s="68"/>
    </row>
    <row r="94" spans="1:5" s="33" customFormat="1" ht="21" customHeight="1">
      <c r="A94" s="321" t="s">
        <v>378</v>
      </c>
      <c r="B94" s="321"/>
      <c r="C94" s="288"/>
      <c r="D94" s="318" t="s">
        <v>201</v>
      </c>
      <c r="E94" s="318"/>
    </row>
    <row r="95" spans="2:6" s="53" customFormat="1" ht="15" customHeight="1">
      <c r="B95" s="289" t="s">
        <v>313</v>
      </c>
      <c r="C95" s="67" t="s">
        <v>286</v>
      </c>
      <c r="E95" s="68" t="s">
        <v>287</v>
      </c>
      <c r="F95" s="68"/>
    </row>
    <row r="96" s="2" customFormat="1" ht="12.75"/>
    <row r="97" s="2" customFormat="1" ht="12.75">
      <c r="C97" s="3"/>
    </row>
    <row r="98" s="2" customFormat="1" ht="12.75">
      <c r="C98" s="3"/>
    </row>
    <row r="99" s="2" customFormat="1" ht="12.75">
      <c r="C99" s="3"/>
    </row>
    <row r="100" s="2" customFormat="1" ht="12.75">
      <c r="C100" s="3"/>
    </row>
    <row r="101" s="2" customFormat="1" ht="12.75">
      <c r="C101" s="3"/>
    </row>
    <row r="102" s="2" customFormat="1" ht="12.75">
      <c r="C102" s="3"/>
    </row>
    <row r="103" s="2" customFormat="1" ht="12.75">
      <c r="C103" s="3"/>
    </row>
    <row r="104" s="2" customFormat="1" ht="12.75">
      <c r="C104" s="3"/>
    </row>
    <row r="105" s="2" customFormat="1" ht="12.75">
      <c r="C105" s="3"/>
    </row>
    <row r="106" s="2" customFormat="1" ht="12.75">
      <c r="C106" s="3"/>
    </row>
    <row r="107" s="2" customFormat="1" ht="12.75">
      <c r="C107" s="3"/>
    </row>
    <row r="108" s="2" customFormat="1" ht="12.75">
      <c r="C108" s="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</sheetData>
  <sheetProtection/>
  <mergeCells count="13">
    <mergeCell ref="A3:E4"/>
    <mergeCell ref="A6:E6"/>
    <mergeCell ref="A5:F5"/>
    <mergeCell ref="A7:F7"/>
    <mergeCell ref="D94:E94"/>
    <mergeCell ref="D92:E92"/>
    <mergeCell ref="A8:E8"/>
    <mergeCell ref="A94:B94"/>
    <mergeCell ref="A10:E10"/>
    <mergeCell ref="A11:E11"/>
    <mergeCell ref="B14:E14"/>
    <mergeCell ref="A12:E12"/>
    <mergeCell ref="A13:E13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SheetLayoutView="100" zoomScalePageLayoutView="0" workbookViewId="0" topLeftCell="A1">
      <selection activeCell="A11" sqref="A11:I11"/>
    </sheetView>
  </sheetViews>
  <sheetFormatPr defaultColWidth="9.140625" defaultRowHeight="12.75"/>
  <cols>
    <col min="1" max="1" width="8.00390625" style="53" customWidth="1"/>
    <col min="2" max="2" width="1.57421875" style="53" hidden="1" customWidth="1"/>
    <col min="3" max="3" width="30.140625" style="53" customWidth="1"/>
    <col min="4" max="4" width="18.28125" style="53" customWidth="1"/>
    <col min="5" max="5" width="0" style="53" hidden="1" customWidth="1"/>
    <col min="6" max="6" width="11.7109375" style="53" customWidth="1"/>
    <col min="7" max="7" width="8.8515625" style="53" customWidth="1"/>
    <col min="8" max="8" width="14.28125" style="53" customWidth="1"/>
    <col min="9" max="9" width="14.421875" style="53" customWidth="1"/>
    <col min="10" max="10" width="6.421875" style="240" customWidth="1"/>
    <col min="11" max="16384" width="9.140625" style="53" customWidth="1"/>
  </cols>
  <sheetData>
    <row r="1" spans="4:10" ht="12.75">
      <c r="D1" s="54"/>
      <c r="G1" s="55" t="s">
        <v>288</v>
      </c>
      <c r="H1" s="55"/>
      <c r="I1" s="55"/>
      <c r="J1" s="221"/>
    </row>
    <row r="2" spans="7:10" ht="12.75">
      <c r="G2" s="55" t="s">
        <v>25</v>
      </c>
      <c r="H2" s="55"/>
      <c r="I2" s="55"/>
      <c r="J2" s="221"/>
    </row>
    <row r="4" spans="1:10" ht="24.75" customHeight="1">
      <c r="A4" s="304" t="s">
        <v>16</v>
      </c>
      <c r="B4" s="304"/>
      <c r="C4" s="304"/>
      <c r="D4" s="304"/>
      <c r="E4" s="304"/>
      <c r="F4" s="304"/>
      <c r="G4" s="304"/>
      <c r="H4" s="304"/>
      <c r="I4" s="304"/>
      <c r="J4" s="222"/>
    </row>
    <row r="5" spans="1:10" ht="20.25" customHeight="1">
      <c r="A5" s="131"/>
      <c r="B5" s="130"/>
      <c r="C5" s="331" t="s">
        <v>53</v>
      </c>
      <c r="D5" s="331"/>
      <c r="E5" s="331"/>
      <c r="F5" s="331"/>
      <c r="G5" s="331"/>
      <c r="H5" s="331"/>
      <c r="I5" s="131"/>
      <c r="J5" s="223"/>
    </row>
    <row r="6" spans="1:10" ht="12.75" customHeight="1">
      <c r="A6" s="303" t="s">
        <v>262</v>
      </c>
      <c r="B6" s="303"/>
      <c r="C6" s="303"/>
      <c r="D6" s="303"/>
      <c r="E6" s="303"/>
      <c r="F6" s="303"/>
      <c r="G6" s="303"/>
      <c r="H6" s="303"/>
      <c r="I6" s="303"/>
      <c r="J6" s="224"/>
    </row>
    <row r="7" spans="1:10" ht="18" customHeight="1">
      <c r="A7" s="129"/>
      <c r="B7" s="129"/>
      <c r="C7" s="332" t="s">
        <v>200</v>
      </c>
      <c r="D7" s="332"/>
      <c r="E7" s="332"/>
      <c r="F7" s="332"/>
      <c r="G7" s="332"/>
      <c r="H7" s="332"/>
      <c r="I7" s="129"/>
      <c r="J7" s="225"/>
    </row>
    <row r="8" spans="1:10" ht="12.75" customHeight="1">
      <c r="A8" s="303" t="s">
        <v>289</v>
      </c>
      <c r="B8" s="303"/>
      <c r="C8" s="303"/>
      <c r="D8" s="303"/>
      <c r="E8" s="303"/>
      <c r="F8" s="303"/>
      <c r="G8" s="303"/>
      <c r="H8" s="303"/>
      <c r="I8" s="303"/>
      <c r="J8" s="224"/>
    </row>
    <row r="9" spans="1:10" ht="12.75" customHeight="1">
      <c r="A9" s="303" t="s">
        <v>290</v>
      </c>
      <c r="B9" s="303"/>
      <c r="C9" s="303"/>
      <c r="D9" s="303"/>
      <c r="E9" s="303"/>
      <c r="F9" s="303"/>
      <c r="G9" s="303"/>
      <c r="H9" s="303"/>
      <c r="I9" s="303"/>
      <c r="J9" s="224"/>
    </row>
    <row r="10" spans="1:10" ht="12.75" customHeight="1">
      <c r="A10" s="311"/>
      <c r="B10" s="311"/>
      <c r="C10" s="311"/>
      <c r="D10" s="311"/>
      <c r="E10" s="311"/>
      <c r="F10" s="311"/>
      <c r="G10" s="311"/>
      <c r="H10" s="311"/>
      <c r="I10" s="311"/>
      <c r="J10" s="226"/>
    </row>
    <row r="11" spans="1:10" s="102" customFormat="1" ht="12.75" customHeight="1">
      <c r="A11" s="312" t="s">
        <v>239</v>
      </c>
      <c r="B11" s="312"/>
      <c r="C11" s="312"/>
      <c r="D11" s="312"/>
      <c r="E11" s="312"/>
      <c r="F11" s="312"/>
      <c r="G11" s="312"/>
      <c r="H11" s="312"/>
      <c r="I11" s="312"/>
      <c r="J11" s="227"/>
    </row>
    <row r="12" spans="1:10" s="102" customFormat="1" ht="12.75">
      <c r="A12" s="312"/>
      <c r="B12" s="302"/>
      <c r="C12" s="302"/>
      <c r="D12" s="302"/>
      <c r="E12" s="302"/>
      <c r="F12" s="302"/>
      <c r="G12" s="302"/>
      <c r="H12" s="302"/>
      <c r="I12" s="302"/>
      <c r="J12" s="228"/>
    </row>
    <row r="13" spans="1:10" s="102" customFormat="1" ht="12.75">
      <c r="A13" s="312" t="s">
        <v>377</v>
      </c>
      <c r="B13" s="312"/>
      <c r="C13" s="312"/>
      <c r="D13" s="312"/>
      <c r="E13" s="312"/>
      <c r="F13" s="312"/>
      <c r="G13" s="312"/>
      <c r="H13" s="312"/>
      <c r="I13" s="312"/>
      <c r="J13" s="227"/>
    </row>
    <row r="14" spans="1:10" ht="12.75">
      <c r="A14" s="303" t="s">
        <v>384</v>
      </c>
      <c r="B14" s="303"/>
      <c r="C14" s="303"/>
      <c r="D14" s="303"/>
      <c r="E14" s="303"/>
      <c r="F14" s="303"/>
      <c r="G14" s="303"/>
      <c r="H14" s="303"/>
      <c r="I14" s="303"/>
      <c r="J14" s="224"/>
    </row>
    <row r="15" spans="1:10" ht="12.75">
      <c r="A15" s="303" t="s">
        <v>26</v>
      </c>
      <c r="B15" s="303"/>
      <c r="C15" s="303"/>
      <c r="D15" s="303"/>
      <c r="E15" s="303"/>
      <c r="F15" s="303"/>
      <c r="G15" s="303"/>
      <c r="H15" s="303"/>
      <c r="I15" s="303"/>
      <c r="J15" s="224"/>
    </row>
    <row r="16" spans="2:10" ht="12.75">
      <c r="B16" s="66"/>
      <c r="C16" s="310" t="s">
        <v>17</v>
      </c>
      <c r="D16" s="310"/>
      <c r="E16" s="310"/>
      <c r="F16" s="310"/>
      <c r="G16" s="310"/>
      <c r="H16" s="310"/>
      <c r="I16" s="310"/>
      <c r="J16" s="229"/>
    </row>
    <row r="17" spans="1:10" s="57" customFormat="1" ht="49.5" customHeight="1">
      <c r="A17" s="308" t="s">
        <v>68</v>
      </c>
      <c r="B17" s="308"/>
      <c r="C17" s="308" t="s">
        <v>125</v>
      </c>
      <c r="D17" s="306"/>
      <c r="E17" s="306"/>
      <c r="F17" s="306"/>
      <c r="G17" s="56" t="s">
        <v>258</v>
      </c>
      <c r="H17" s="56" t="s">
        <v>240</v>
      </c>
      <c r="I17" s="56" t="s">
        <v>241</v>
      </c>
      <c r="J17" s="230"/>
    </row>
    <row r="18" spans="1:10" ht="12.75">
      <c r="A18" s="58" t="s">
        <v>69</v>
      </c>
      <c r="B18" s="59" t="s">
        <v>126</v>
      </c>
      <c r="C18" s="307" t="s">
        <v>126</v>
      </c>
      <c r="D18" s="309"/>
      <c r="E18" s="309"/>
      <c r="F18" s="309"/>
      <c r="G18" s="132"/>
      <c r="H18" s="138">
        <f>H19+H24+H25</f>
        <v>3940151.88</v>
      </c>
      <c r="I18" s="138">
        <f>I19+I24+I25</f>
        <v>3937770.43</v>
      </c>
      <c r="J18" s="231"/>
    </row>
    <row r="19" spans="1:10" ht="12.75">
      <c r="A19" s="60" t="s">
        <v>70</v>
      </c>
      <c r="B19" s="61" t="s">
        <v>127</v>
      </c>
      <c r="C19" s="335" t="s">
        <v>127</v>
      </c>
      <c r="D19" s="335"/>
      <c r="E19" s="335"/>
      <c r="F19" s="335"/>
      <c r="G19" s="134"/>
      <c r="H19" s="138">
        <f>H20+H21+H22+H23</f>
        <v>3834940.9</v>
      </c>
      <c r="I19" s="138">
        <f>I20+I21+I22+I23</f>
        <v>3824524.64</v>
      </c>
      <c r="J19" s="231"/>
    </row>
    <row r="20" spans="1:10" ht="12.75">
      <c r="A20" s="60" t="s">
        <v>128</v>
      </c>
      <c r="B20" s="61" t="s">
        <v>108</v>
      </c>
      <c r="C20" s="335" t="s">
        <v>108</v>
      </c>
      <c r="D20" s="335"/>
      <c r="E20" s="335"/>
      <c r="F20" s="335"/>
      <c r="G20" s="134"/>
      <c r="H20" s="263">
        <v>3113725.68</v>
      </c>
      <c r="I20" s="263">
        <v>3110077.32</v>
      </c>
      <c r="J20" s="230"/>
    </row>
    <row r="21" spans="1:10" ht="12.75">
      <c r="A21" s="60" t="s">
        <v>129</v>
      </c>
      <c r="B21" s="62" t="s">
        <v>130</v>
      </c>
      <c r="C21" s="337" t="s">
        <v>130</v>
      </c>
      <c r="D21" s="337"/>
      <c r="E21" s="337"/>
      <c r="F21" s="337"/>
      <c r="G21" s="134"/>
      <c r="H21" s="263">
        <v>604196.99</v>
      </c>
      <c r="I21" s="263">
        <v>661397.01</v>
      </c>
      <c r="J21" s="230"/>
    </row>
    <row r="22" spans="1:10" ht="12.75">
      <c r="A22" s="60" t="s">
        <v>131</v>
      </c>
      <c r="B22" s="61" t="s">
        <v>291</v>
      </c>
      <c r="C22" s="337" t="s">
        <v>291</v>
      </c>
      <c r="D22" s="337"/>
      <c r="E22" s="337"/>
      <c r="F22" s="337"/>
      <c r="G22" s="134"/>
      <c r="H22" s="263">
        <v>87839.64</v>
      </c>
      <c r="I22" s="263">
        <v>22242.1</v>
      </c>
      <c r="J22" s="230"/>
    </row>
    <row r="23" spans="1:10" ht="12.75">
      <c r="A23" s="60" t="s">
        <v>132</v>
      </c>
      <c r="B23" s="62" t="s">
        <v>133</v>
      </c>
      <c r="C23" s="337" t="s">
        <v>133</v>
      </c>
      <c r="D23" s="337"/>
      <c r="E23" s="337"/>
      <c r="F23" s="337"/>
      <c r="G23" s="134"/>
      <c r="H23" s="263">
        <v>29178.59</v>
      </c>
      <c r="I23" s="263">
        <v>30808.21</v>
      </c>
      <c r="J23" s="230"/>
    </row>
    <row r="24" spans="1:10" ht="12.75">
      <c r="A24" s="60" t="s">
        <v>77</v>
      </c>
      <c r="B24" s="61" t="s">
        <v>292</v>
      </c>
      <c r="C24" s="337" t="s">
        <v>292</v>
      </c>
      <c r="D24" s="337"/>
      <c r="E24" s="337"/>
      <c r="F24" s="337"/>
      <c r="G24" s="134"/>
      <c r="H24" s="135"/>
      <c r="I24" s="56"/>
      <c r="J24" s="230"/>
    </row>
    <row r="25" spans="1:10" ht="12.75">
      <c r="A25" s="60" t="s">
        <v>88</v>
      </c>
      <c r="B25" s="61" t="s">
        <v>293</v>
      </c>
      <c r="C25" s="337" t="s">
        <v>293</v>
      </c>
      <c r="D25" s="337"/>
      <c r="E25" s="337"/>
      <c r="F25" s="337"/>
      <c r="G25" s="134"/>
      <c r="H25" s="207">
        <f>H26-H27</f>
        <v>105210.98</v>
      </c>
      <c r="I25" s="207">
        <f>I26-I27</f>
        <v>113245.79</v>
      </c>
      <c r="J25" s="232"/>
    </row>
    <row r="26" spans="1:10" ht="12.75">
      <c r="A26" s="60" t="s">
        <v>294</v>
      </c>
      <c r="B26" s="62" t="s">
        <v>202</v>
      </c>
      <c r="C26" s="337" t="s">
        <v>202</v>
      </c>
      <c r="D26" s="337"/>
      <c r="E26" s="337"/>
      <c r="F26" s="337"/>
      <c r="G26" s="134"/>
      <c r="H26" s="135">
        <v>105210.98</v>
      </c>
      <c r="I26" s="135">
        <v>113245.79</v>
      </c>
      <c r="J26" s="230"/>
    </row>
    <row r="27" spans="1:10" ht="12.75">
      <c r="A27" s="60" t="s">
        <v>295</v>
      </c>
      <c r="B27" s="62" t="s">
        <v>203</v>
      </c>
      <c r="C27" s="337" t="s">
        <v>203</v>
      </c>
      <c r="D27" s="337"/>
      <c r="E27" s="337"/>
      <c r="F27" s="337"/>
      <c r="G27" s="134"/>
      <c r="H27" s="135"/>
      <c r="I27" s="56"/>
      <c r="J27" s="230"/>
    </row>
    <row r="28" spans="1:10" ht="12.75">
      <c r="A28" s="58" t="s">
        <v>96</v>
      </c>
      <c r="B28" s="59" t="s">
        <v>134</v>
      </c>
      <c r="C28" s="307" t="s">
        <v>134</v>
      </c>
      <c r="D28" s="307"/>
      <c r="E28" s="307"/>
      <c r="F28" s="307"/>
      <c r="G28" s="132"/>
      <c r="H28" s="138">
        <f>H29+H30+H31+H32+H33+H34+H35+H36+H37+H38+H39+H40+H41+H42</f>
        <v>-3930567.31</v>
      </c>
      <c r="I28" s="138">
        <f>I29+I30+I31+I32+I33+I34+I35+I36+I37+I38+I39+I40+I41+I42</f>
        <v>-3939226.08</v>
      </c>
      <c r="J28" s="231"/>
    </row>
    <row r="29" spans="1:10" ht="12.75">
      <c r="A29" s="60" t="s">
        <v>70</v>
      </c>
      <c r="B29" s="61" t="s">
        <v>58</v>
      </c>
      <c r="C29" s="337" t="s">
        <v>242</v>
      </c>
      <c r="D29" s="336"/>
      <c r="E29" s="336"/>
      <c r="F29" s="336"/>
      <c r="G29" s="134"/>
      <c r="H29" s="263">
        <v>-3096709.96</v>
      </c>
      <c r="I29" s="263">
        <v>-3185962.7</v>
      </c>
      <c r="J29" s="230"/>
    </row>
    <row r="30" spans="1:10" ht="12.75">
      <c r="A30" s="60" t="s">
        <v>296</v>
      </c>
      <c r="B30" s="61" t="s">
        <v>135</v>
      </c>
      <c r="C30" s="337" t="s">
        <v>243</v>
      </c>
      <c r="D30" s="336"/>
      <c r="E30" s="336"/>
      <c r="F30" s="336"/>
      <c r="G30" s="134"/>
      <c r="H30" s="263">
        <v>-85841.67</v>
      </c>
      <c r="I30" s="263">
        <v>-70427.99</v>
      </c>
      <c r="J30" s="230"/>
    </row>
    <row r="31" spans="1:10" ht="12.75">
      <c r="A31" s="60" t="s">
        <v>88</v>
      </c>
      <c r="B31" s="61" t="s">
        <v>297</v>
      </c>
      <c r="C31" s="337" t="s">
        <v>244</v>
      </c>
      <c r="D31" s="336"/>
      <c r="E31" s="336"/>
      <c r="F31" s="336"/>
      <c r="G31" s="134"/>
      <c r="H31" s="263">
        <v>-215541.39</v>
      </c>
      <c r="I31" s="263">
        <v>-187080.51</v>
      </c>
      <c r="J31" s="233"/>
    </row>
    <row r="32" spans="1:10" ht="12.75">
      <c r="A32" s="60" t="s">
        <v>104</v>
      </c>
      <c r="B32" s="61" t="s">
        <v>137</v>
      </c>
      <c r="C32" s="335" t="s">
        <v>245</v>
      </c>
      <c r="D32" s="336"/>
      <c r="E32" s="336"/>
      <c r="F32" s="336"/>
      <c r="G32" s="134"/>
      <c r="H32" s="263"/>
      <c r="I32" s="263"/>
      <c r="J32" s="233"/>
    </row>
    <row r="33" spans="1:10" ht="12.75">
      <c r="A33" s="60" t="s">
        <v>106</v>
      </c>
      <c r="B33" s="61" t="s">
        <v>139</v>
      </c>
      <c r="C33" s="335" t="s">
        <v>246</v>
      </c>
      <c r="D33" s="336"/>
      <c r="E33" s="336"/>
      <c r="F33" s="336"/>
      <c r="G33" s="134"/>
      <c r="H33" s="263">
        <v>-400</v>
      </c>
      <c r="I33" s="263">
        <v>-601.01</v>
      </c>
      <c r="J33" s="233"/>
    </row>
    <row r="34" spans="1:10" ht="12.75">
      <c r="A34" s="60" t="s">
        <v>138</v>
      </c>
      <c r="B34" s="61" t="s">
        <v>141</v>
      </c>
      <c r="C34" s="335" t="s">
        <v>247</v>
      </c>
      <c r="D34" s="336"/>
      <c r="E34" s="336"/>
      <c r="F34" s="336"/>
      <c r="G34" s="134"/>
      <c r="H34" s="263">
        <v>-17969.67</v>
      </c>
      <c r="I34" s="263">
        <v>-18030.5</v>
      </c>
      <c r="J34" s="233"/>
    </row>
    <row r="35" spans="1:10" ht="12.75">
      <c r="A35" s="60" t="s">
        <v>140</v>
      </c>
      <c r="B35" s="61" t="s">
        <v>298</v>
      </c>
      <c r="C35" s="335" t="s">
        <v>299</v>
      </c>
      <c r="D35" s="336"/>
      <c r="E35" s="336"/>
      <c r="F35" s="336"/>
      <c r="G35" s="134"/>
      <c r="H35" s="263">
        <v>-12767.73</v>
      </c>
      <c r="I35" s="263">
        <v>-22742.14</v>
      </c>
      <c r="J35" s="234"/>
    </row>
    <row r="36" spans="1:10" ht="12.75">
      <c r="A36" s="60" t="s">
        <v>142</v>
      </c>
      <c r="B36" s="61" t="s">
        <v>300</v>
      </c>
      <c r="C36" s="337" t="s">
        <v>300</v>
      </c>
      <c r="D36" s="336"/>
      <c r="E36" s="336"/>
      <c r="F36" s="336"/>
      <c r="G36" s="134"/>
      <c r="H36" s="263"/>
      <c r="I36" s="263"/>
      <c r="J36" s="234"/>
    </row>
    <row r="37" spans="1:10" ht="12.75">
      <c r="A37" s="60" t="s">
        <v>223</v>
      </c>
      <c r="B37" s="61" t="s">
        <v>301</v>
      </c>
      <c r="C37" s="335" t="s">
        <v>301</v>
      </c>
      <c r="D37" s="336"/>
      <c r="E37" s="336"/>
      <c r="F37" s="336"/>
      <c r="G37" s="134"/>
      <c r="H37" s="263">
        <v>-419704.75</v>
      </c>
      <c r="I37" s="263">
        <v>-371547.22</v>
      </c>
      <c r="J37" s="234"/>
    </row>
    <row r="38" spans="1:10" ht="15.75" customHeight="1">
      <c r="A38" s="60" t="s">
        <v>224</v>
      </c>
      <c r="B38" s="61" t="s">
        <v>302</v>
      </c>
      <c r="C38" s="337" t="s">
        <v>248</v>
      </c>
      <c r="D38" s="306"/>
      <c r="E38" s="306"/>
      <c r="F38" s="306"/>
      <c r="G38" s="134"/>
      <c r="H38" s="263"/>
      <c r="I38" s="134"/>
      <c r="J38" s="234"/>
    </row>
    <row r="39" spans="1:10" ht="15.75" customHeight="1">
      <c r="A39" s="60" t="s">
        <v>225</v>
      </c>
      <c r="B39" s="61" t="s">
        <v>303</v>
      </c>
      <c r="C39" s="337" t="s">
        <v>249</v>
      </c>
      <c r="D39" s="336"/>
      <c r="E39" s="336"/>
      <c r="F39" s="336"/>
      <c r="G39" s="134"/>
      <c r="H39" s="290"/>
      <c r="I39" s="134"/>
      <c r="J39" s="234"/>
    </row>
    <row r="40" spans="1:10" ht="12.75">
      <c r="A40" s="60" t="s">
        <v>226</v>
      </c>
      <c r="B40" s="61" t="s">
        <v>304</v>
      </c>
      <c r="C40" s="337" t="s">
        <v>250</v>
      </c>
      <c r="D40" s="336"/>
      <c r="E40" s="336"/>
      <c r="F40" s="336"/>
      <c r="G40" s="134"/>
      <c r="H40" s="263"/>
      <c r="I40" s="134"/>
      <c r="J40" s="234"/>
    </row>
    <row r="41" spans="1:10" ht="12.75">
      <c r="A41" s="60" t="s">
        <v>251</v>
      </c>
      <c r="B41" s="61" t="s">
        <v>305</v>
      </c>
      <c r="C41" s="337" t="s">
        <v>252</v>
      </c>
      <c r="D41" s="336"/>
      <c r="E41" s="336"/>
      <c r="F41" s="336"/>
      <c r="G41" s="134"/>
      <c r="H41" s="263">
        <v>-81632.14</v>
      </c>
      <c r="I41" s="263">
        <v>-82834.01</v>
      </c>
      <c r="J41" s="234"/>
    </row>
    <row r="42" spans="1:10" ht="12.75">
      <c r="A42" s="60" t="s">
        <v>253</v>
      </c>
      <c r="B42" s="61" t="s">
        <v>145</v>
      </c>
      <c r="C42" s="315" t="s">
        <v>254</v>
      </c>
      <c r="D42" s="316"/>
      <c r="E42" s="316"/>
      <c r="F42" s="317"/>
      <c r="G42" s="134"/>
      <c r="H42" s="135"/>
      <c r="I42" s="136"/>
      <c r="J42" s="235"/>
    </row>
    <row r="43" spans="1:10" ht="12.75">
      <c r="A43" s="59" t="s">
        <v>97</v>
      </c>
      <c r="B43" s="63" t="s">
        <v>204</v>
      </c>
      <c r="C43" s="338" t="s">
        <v>204</v>
      </c>
      <c r="D43" s="339"/>
      <c r="E43" s="339"/>
      <c r="F43" s="340"/>
      <c r="G43" s="132"/>
      <c r="H43" s="138">
        <f>H18+H28</f>
        <v>9584.569999999832</v>
      </c>
      <c r="I43" s="138">
        <f>I18+I28</f>
        <v>-1455.6499999999069</v>
      </c>
      <c r="J43" s="231"/>
    </row>
    <row r="44" spans="1:10" ht="12.75">
      <c r="A44" s="59" t="s">
        <v>107</v>
      </c>
      <c r="B44" s="59" t="s">
        <v>146</v>
      </c>
      <c r="C44" s="314" t="s">
        <v>146</v>
      </c>
      <c r="D44" s="339"/>
      <c r="E44" s="339"/>
      <c r="F44" s="340"/>
      <c r="G44" s="137"/>
      <c r="H44" s="138">
        <f>H45-H46-H47</f>
        <v>0</v>
      </c>
      <c r="I44" s="138">
        <f>I45-I46-I47</f>
        <v>0</v>
      </c>
      <c r="J44" s="231"/>
    </row>
    <row r="45" spans="1:10" ht="12.75">
      <c r="A45" s="62" t="s">
        <v>147</v>
      </c>
      <c r="B45" s="61" t="s">
        <v>306</v>
      </c>
      <c r="C45" s="315" t="s">
        <v>255</v>
      </c>
      <c r="D45" s="316"/>
      <c r="E45" s="316"/>
      <c r="F45" s="317"/>
      <c r="G45" s="136"/>
      <c r="H45" s="135"/>
      <c r="I45" s="136"/>
      <c r="J45" s="235"/>
    </row>
    <row r="46" spans="1:10" ht="12.75">
      <c r="A46" s="62" t="s">
        <v>77</v>
      </c>
      <c r="B46" s="61" t="s">
        <v>256</v>
      </c>
      <c r="C46" s="315" t="s">
        <v>256</v>
      </c>
      <c r="D46" s="316"/>
      <c r="E46" s="316"/>
      <c r="F46" s="317"/>
      <c r="G46" s="136"/>
      <c r="H46" s="135"/>
      <c r="I46" s="136"/>
      <c r="J46" s="235"/>
    </row>
    <row r="47" spans="1:10" ht="12.75">
      <c r="A47" s="62" t="s">
        <v>152</v>
      </c>
      <c r="B47" s="61" t="s">
        <v>307</v>
      </c>
      <c r="C47" s="315" t="s">
        <v>257</v>
      </c>
      <c r="D47" s="316"/>
      <c r="E47" s="316"/>
      <c r="F47" s="317"/>
      <c r="G47" s="136"/>
      <c r="H47" s="135"/>
      <c r="I47" s="136"/>
      <c r="J47" s="235"/>
    </row>
    <row r="48" spans="1:10" ht="12.75">
      <c r="A48" s="59" t="s">
        <v>111</v>
      </c>
      <c r="B48" s="63" t="s">
        <v>148</v>
      </c>
      <c r="C48" s="338" t="s">
        <v>148</v>
      </c>
      <c r="D48" s="339"/>
      <c r="E48" s="339"/>
      <c r="F48" s="340"/>
      <c r="G48" s="137"/>
      <c r="H48" s="133"/>
      <c r="I48" s="137"/>
      <c r="J48" s="236"/>
    </row>
    <row r="49" spans="1:10" ht="30" customHeight="1">
      <c r="A49" s="59" t="s">
        <v>123</v>
      </c>
      <c r="B49" s="63" t="s">
        <v>59</v>
      </c>
      <c r="C49" s="305" t="s">
        <v>59</v>
      </c>
      <c r="D49" s="342"/>
      <c r="E49" s="342"/>
      <c r="F49" s="313"/>
      <c r="G49" s="137"/>
      <c r="H49" s="133"/>
      <c r="I49" s="137"/>
      <c r="J49" s="236"/>
    </row>
    <row r="50" spans="1:10" ht="12.75">
      <c r="A50" s="59" t="s">
        <v>150</v>
      </c>
      <c r="B50" s="63" t="s">
        <v>308</v>
      </c>
      <c r="C50" s="338" t="s">
        <v>308</v>
      </c>
      <c r="D50" s="339"/>
      <c r="E50" s="339"/>
      <c r="F50" s="340"/>
      <c r="G50" s="137"/>
      <c r="H50" s="133"/>
      <c r="I50" s="137"/>
      <c r="J50" s="236"/>
    </row>
    <row r="51" spans="1:10" ht="30" customHeight="1">
      <c r="A51" s="59" t="s">
        <v>151</v>
      </c>
      <c r="B51" s="59" t="s">
        <v>309</v>
      </c>
      <c r="C51" s="341" t="s">
        <v>309</v>
      </c>
      <c r="D51" s="342"/>
      <c r="E51" s="342"/>
      <c r="F51" s="313"/>
      <c r="G51" s="137"/>
      <c r="H51" s="255">
        <f>H43+H44+H48</f>
        <v>9584.569999999832</v>
      </c>
      <c r="I51" s="256">
        <f>I43+I44+I48</f>
        <v>-1455.6499999999069</v>
      </c>
      <c r="J51" s="237"/>
    </row>
    <row r="52" spans="1:10" ht="12.75">
      <c r="A52" s="59" t="s">
        <v>70</v>
      </c>
      <c r="B52" s="59" t="s">
        <v>149</v>
      </c>
      <c r="C52" s="314" t="s">
        <v>149</v>
      </c>
      <c r="D52" s="339"/>
      <c r="E52" s="339"/>
      <c r="F52" s="340"/>
      <c r="G52" s="137"/>
      <c r="H52" s="133"/>
      <c r="I52" s="137"/>
      <c r="J52" s="236"/>
    </row>
    <row r="53" spans="1:10" ht="12.75">
      <c r="A53" s="59" t="s">
        <v>310</v>
      </c>
      <c r="B53" s="63" t="s">
        <v>222</v>
      </c>
      <c r="C53" s="338" t="s">
        <v>222</v>
      </c>
      <c r="D53" s="339"/>
      <c r="E53" s="339"/>
      <c r="F53" s="340"/>
      <c r="G53" s="137"/>
      <c r="H53" s="256">
        <f>H51+H52</f>
        <v>9584.569999999832</v>
      </c>
      <c r="I53" s="256">
        <f>I51+I52</f>
        <v>-1455.6499999999069</v>
      </c>
      <c r="J53" s="237"/>
    </row>
    <row r="54" spans="1:10" ht="12.75">
      <c r="A54" s="62" t="s">
        <v>70</v>
      </c>
      <c r="B54" s="61" t="s">
        <v>311</v>
      </c>
      <c r="C54" s="315" t="s">
        <v>311</v>
      </c>
      <c r="D54" s="316"/>
      <c r="E54" s="316"/>
      <c r="F54" s="317"/>
      <c r="G54" s="136"/>
      <c r="H54" s="139"/>
      <c r="I54" s="140"/>
      <c r="J54" s="235"/>
    </row>
    <row r="55" spans="1:10" ht="12.75">
      <c r="A55" s="62" t="s">
        <v>77</v>
      </c>
      <c r="B55" s="61" t="s">
        <v>312</v>
      </c>
      <c r="C55" s="315" t="s">
        <v>312</v>
      </c>
      <c r="D55" s="316"/>
      <c r="E55" s="316"/>
      <c r="F55" s="317"/>
      <c r="G55" s="136"/>
      <c r="H55" s="139"/>
      <c r="I55" s="140"/>
      <c r="J55" s="235"/>
    </row>
    <row r="56" spans="1:10" ht="10.5" customHeight="1">
      <c r="A56" s="52"/>
      <c r="B56" s="52"/>
      <c r="C56" s="52"/>
      <c r="D56" s="52"/>
      <c r="G56" s="64"/>
      <c r="H56" s="64"/>
      <c r="I56" s="64"/>
      <c r="J56" s="238"/>
    </row>
    <row r="57" spans="1:10" ht="10.5" customHeight="1">
      <c r="A57" s="52"/>
      <c r="B57" s="52"/>
      <c r="C57" s="52"/>
      <c r="D57" s="52"/>
      <c r="G57" s="64"/>
      <c r="H57" s="64"/>
      <c r="I57" s="64"/>
      <c r="J57" s="238"/>
    </row>
    <row r="58" spans="1:10" ht="15.75" customHeight="1">
      <c r="A58" s="333" t="s">
        <v>54</v>
      </c>
      <c r="B58" s="333"/>
      <c r="C58" s="333"/>
      <c r="D58" s="333"/>
      <c r="E58" s="64"/>
      <c r="F58" s="65"/>
      <c r="G58" s="66"/>
      <c r="H58" s="319" t="s">
        <v>2</v>
      </c>
      <c r="I58" s="319"/>
      <c r="J58" s="239"/>
    </row>
    <row r="59" spans="1:10" ht="11.25" customHeight="1">
      <c r="A59" s="334" t="s">
        <v>313</v>
      </c>
      <c r="B59" s="334"/>
      <c r="C59" s="334"/>
      <c r="D59" s="334"/>
      <c r="E59" s="291"/>
      <c r="F59" s="291"/>
      <c r="G59" s="292" t="s">
        <v>286</v>
      </c>
      <c r="H59" s="334" t="s">
        <v>287</v>
      </c>
      <c r="I59" s="334"/>
      <c r="J59" s="222"/>
    </row>
    <row r="60" spans="1:9" ht="15.75" customHeight="1">
      <c r="A60" s="333" t="s">
        <v>378</v>
      </c>
      <c r="B60" s="333"/>
      <c r="C60" s="333"/>
      <c r="D60" s="333"/>
      <c r="E60" s="64"/>
      <c r="F60" s="65"/>
      <c r="G60" s="66"/>
      <c r="H60" s="319" t="s">
        <v>201</v>
      </c>
      <c r="I60" s="319"/>
    </row>
    <row r="61" spans="3:9" ht="12.75">
      <c r="C61" s="291" t="s">
        <v>379</v>
      </c>
      <c r="D61" s="291"/>
      <c r="E61" s="291"/>
      <c r="F61" s="291"/>
      <c r="G61" s="292" t="s">
        <v>286</v>
      </c>
      <c r="H61" s="334" t="s">
        <v>287</v>
      </c>
      <c r="I61" s="334"/>
    </row>
  </sheetData>
  <sheetProtection/>
  <mergeCells count="60">
    <mergeCell ref="A4:I4"/>
    <mergeCell ref="A6:I6"/>
    <mergeCell ref="A8:I8"/>
    <mergeCell ref="A9:I9"/>
    <mergeCell ref="C5:H5"/>
    <mergeCell ref="C7:H7"/>
    <mergeCell ref="C16:I16"/>
    <mergeCell ref="A10:I10"/>
    <mergeCell ref="A11:I11"/>
    <mergeCell ref="A12:I12"/>
    <mergeCell ref="A13:I13"/>
    <mergeCell ref="A14:I14"/>
    <mergeCell ref="A15:I15"/>
    <mergeCell ref="C25:F25"/>
    <mergeCell ref="C26:F26"/>
    <mergeCell ref="A17:B17"/>
    <mergeCell ref="C17:F17"/>
    <mergeCell ref="C18:F18"/>
    <mergeCell ref="C19:F19"/>
    <mergeCell ref="C20:F20"/>
    <mergeCell ref="C21:F21"/>
    <mergeCell ref="C22:F22"/>
    <mergeCell ref="C23:F23"/>
    <mergeCell ref="C24:F24"/>
    <mergeCell ref="C37:F37"/>
    <mergeCell ref="C38:F38"/>
    <mergeCell ref="C27:F27"/>
    <mergeCell ref="C28:F28"/>
    <mergeCell ref="C29:F29"/>
    <mergeCell ref="C30:F30"/>
    <mergeCell ref="C31:F31"/>
    <mergeCell ref="C32:F32"/>
    <mergeCell ref="C33:F33"/>
    <mergeCell ref="C39:F39"/>
    <mergeCell ref="C40:F40"/>
    <mergeCell ref="C49:F49"/>
    <mergeCell ref="C48:F48"/>
    <mergeCell ref="C41:F41"/>
    <mergeCell ref="C42:F42"/>
    <mergeCell ref="C47:F47"/>
    <mergeCell ref="C44:F44"/>
    <mergeCell ref="C45:F45"/>
    <mergeCell ref="C53:F53"/>
    <mergeCell ref="C54:F54"/>
    <mergeCell ref="C55:F55"/>
    <mergeCell ref="C46:F46"/>
    <mergeCell ref="H60:I60"/>
    <mergeCell ref="A60:D60"/>
    <mergeCell ref="H61:I61"/>
    <mergeCell ref="C34:F34"/>
    <mergeCell ref="C35:F35"/>
    <mergeCell ref="C36:F36"/>
    <mergeCell ref="C43:F43"/>
    <mergeCell ref="C50:F50"/>
    <mergeCell ref="C51:F51"/>
    <mergeCell ref="C52:F52"/>
    <mergeCell ref="A58:D58"/>
    <mergeCell ref="H58:I58"/>
    <mergeCell ref="A59:D59"/>
    <mergeCell ref="H59:I59"/>
  </mergeCells>
  <printOptions horizontalCentered="1"/>
  <pageMargins left="1.1811023622047245" right="0.3937007874015748" top="0.3937007874015748" bottom="0.1968503937007874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zoomScaleSheetLayoutView="100" zoomScalePageLayoutView="0" workbookViewId="0" topLeftCell="A8">
      <selection activeCell="A12" sqref="A12:K12"/>
    </sheetView>
  </sheetViews>
  <sheetFormatPr defaultColWidth="9.140625" defaultRowHeight="12.75"/>
  <cols>
    <col min="1" max="1" width="3.28125" style="103" customWidth="1"/>
    <col min="2" max="2" width="34.00390625" style="103" customWidth="1"/>
    <col min="3" max="3" width="6.8515625" style="103" customWidth="1"/>
    <col min="4" max="6" width="9.140625" style="103" customWidth="1"/>
    <col min="7" max="7" width="10.140625" style="103" customWidth="1"/>
    <col min="8" max="9" width="9.140625" style="103" customWidth="1"/>
    <col min="10" max="10" width="7.8515625" style="103" customWidth="1"/>
    <col min="11" max="11" width="4.421875" style="103" customWidth="1"/>
    <col min="12" max="16384" width="9.140625" style="103" customWidth="1"/>
  </cols>
  <sheetData>
    <row r="1" spans="1:11" s="81" customFormat="1" ht="12.75">
      <c r="A1" s="90"/>
      <c r="G1" s="69" t="s">
        <v>328</v>
      </c>
      <c r="H1" s="89"/>
      <c r="I1" s="89"/>
      <c r="J1" s="89"/>
      <c r="K1" s="89"/>
    </row>
    <row r="2" spans="1:11" s="81" customFormat="1" ht="12.75">
      <c r="A2" s="89"/>
      <c r="B2" s="89"/>
      <c r="C2" s="70"/>
      <c r="D2" s="70"/>
      <c r="E2" s="89"/>
      <c r="G2" s="69" t="s">
        <v>260</v>
      </c>
      <c r="H2" s="89"/>
      <c r="I2" s="89"/>
      <c r="J2" s="89"/>
      <c r="K2" s="89"/>
    </row>
    <row r="3" spans="1:11" ht="15.75">
      <c r="A3" s="298" t="s">
        <v>27</v>
      </c>
      <c r="B3" s="298"/>
      <c r="C3" s="298"/>
      <c r="D3" s="298"/>
      <c r="E3" s="298"/>
      <c r="F3" s="298"/>
      <c r="G3" s="298"/>
      <c r="H3" s="298"/>
      <c r="I3" s="298"/>
      <c r="J3" s="298"/>
      <c r="K3" s="211"/>
    </row>
    <row r="4" spans="1:11" ht="7.5" customHeight="1">
      <c r="A4" s="99" t="s">
        <v>327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2" s="81" customFormat="1" ht="11.25" customHeight="1">
      <c r="A5" s="71"/>
      <c r="B5" s="141"/>
      <c r="C5" s="299" t="s">
        <v>53</v>
      </c>
      <c r="D5" s="299"/>
      <c r="E5" s="299"/>
      <c r="F5" s="299"/>
      <c r="G5" s="299"/>
      <c r="H5" s="141"/>
      <c r="I5" s="141"/>
      <c r="J5" s="90"/>
      <c r="K5" s="90"/>
      <c r="L5" s="104"/>
    </row>
    <row r="6" spans="1:12" s="81" customFormat="1" ht="15" customHeight="1">
      <c r="A6" s="300" t="s">
        <v>262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104"/>
    </row>
    <row r="7" spans="1:12" s="81" customFormat="1" ht="11.25" customHeight="1">
      <c r="A7" s="301" t="s">
        <v>52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104"/>
    </row>
    <row r="8" spans="1:12" s="81" customFormat="1" ht="28.5" customHeight="1">
      <c r="A8" s="343" t="s">
        <v>326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105"/>
    </row>
    <row r="9" spans="1:12" s="81" customFormat="1" ht="14.25" customHeight="1">
      <c r="A9" s="345" t="s">
        <v>14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106"/>
    </row>
    <row r="10" spans="1:12" s="81" customFormat="1" ht="12.75">
      <c r="A10" s="301" t="s">
        <v>373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104"/>
    </row>
    <row r="11" spans="1:12" s="81" customFormat="1" ht="11.2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104"/>
    </row>
    <row r="12" spans="1:12" s="81" customFormat="1" ht="12.75">
      <c r="A12" s="346" t="s">
        <v>385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104"/>
    </row>
    <row r="13" spans="1:12" s="81" customFormat="1" ht="13.5" customHeight="1">
      <c r="A13" s="96"/>
      <c r="B13" s="96"/>
      <c r="C13" s="344" t="s">
        <v>235</v>
      </c>
      <c r="D13" s="344"/>
      <c r="E13" s="344"/>
      <c r="F13" s="96"/>
      <c r="G13" s="96"/>
      <c r="H13" s="96"/>
      <c r="I13" s="96"/>
      <c r="J13" s="96"/>
      <c r="K13" s="96"/>
      <c r="L13" s="104"/>
    </row>
    <row r="14" spans="1:11" s="81" customFormat="1" ht="16.5" customHeight="1">
      <c r="A14" s="72"/>
      <c r="B14" s="72"/>
      <c r="C14" s="72"/>
      <c r="D14" s="72"/>
      <c r="F14" s="159" t="s">
        <v>17</v>
      </c>
      <c r="H14" s="107"/>
      <c r="I14" s="107"/>
      <c r="J14" s="107"/>
      <c r="K14" s="107"/>
    </row>
    <row r="15" spans="1:11" ht="12.75" customHeight="1">
      <c r="A15" s="348" t="s">
        <v>68</v>
      </c>
      <c r="B15" s="348" t="s">
        <v>125</v>
      </c>
      <c r="C15" s="348" t="s">
        <v>325</v>
      </c>
      <c r="D15" s="348" t="s">
        <v>9</v>
      </c>
      <c r="E15" s="348"/>
      <c r="F15" s="348"/>
      <c r="G15" s="348"/>
      <c r="H15" s="348"/>
      <c r="I15" s="349" t="s">
        <v>154</v>
      </c>
      <c r="J15" s="348" t="s">
        <v>324</v>
      </c>
      <c r="K15" s="73"/>
    </row>
    <row r="16" spans="1:11" ht="63.75">
      <c r="A16" s="348"/>
      <c r="B16" s="348"/>
      <c r="C16" s="348"/>
      <c r="D16" s="15" t="s">
        <v>280</v>
      </c>
      <c r="E16" s="15" t="s">
        <v>198</v>
      </c>
      <c r="F16" s="15" t="s">
        <v>323</v>
      </c>
      <c r="G16" s="15" t="s">
        <v>281</v>
      </c>
      <c r="H16" s="15" t="s">
        <v>199</v>
      </c>
      <c r="I16" s="350"/>
      <c r="J16" s="348"/>
      <c r="K16" s="73"/>
    </row>
    <row r="17" spans="1:11" ht="13.5" customHeight="1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200"/>
    </row>
    <row r="18" spans="1:11" ht="15.75">
      <c r="A18" s="15">
        <v>1</v>
      </c>
      <c r="B18" s="93" t="s">
        <v>49</v>
      </c>
      <c r="C18" s="15"/>
      <c r="D18" s="15"/>
      <c r="E18" s="15"/>
      <c r="F18" s="15"/>
      <c r="G18" s="15"/>
      <c r="H18" s="278">
        <v>5124</v>
      </c>
      <c r="I18" s="268">
        <f>SUM(D18:H18)</f>
        <v>5124</v>
      </c>
      <c r="J18" s="161"/>
      <c r="K18" s="241"/>
    </row>
    <row r="19" spans="1:11" ht="36" customHeight="1">
      <c r="A19" s="16">
        <v>2</v>
      </c>
      <c r="B19" s="94" t="s">
        <v>321</v>
      </c>
      <c r="C19" s="15"/>
      <c r="D19" s="16" t="s">
        <v>314</v>
      </c>
      <c r="E19" s="16"/>
      <c r="F19" s="16" t="s">
        <v>314</v>
      </c>
      <c r="G19" s="16" t="s">
        <v>314</v>
      </c>
      <c r="H19" s="16" t="s">
        <v>314</v>
      </c>
      <c r="I19" s="142">
        <f>SUM(D19:H19)</f>
        <v>0</v>
      </c>
      <c r="J19" s="162" t="s">
        <v>314</v>
      </c>
      <c r="K19" s="242"/>
    </row>
    <row r="20" spans="1:11" ht="30" customHeight="1">
      <c r="A20" s="16">
        <v>3</v>
      </c>
      <c r="B20" s="94" t="s">
        <v>320</v>
      </c>
      <c r="C20" s="15"/>
      <c r="D20" s="16" t="s">
        <v>314</v>
      </c>
      <c r="E20" s="16"/>
      <c r="F20" s="16" t="s">
        <v>314</v>
      </c>
      <c r="G20" s="16" t="s">
        <v>314</v>
      </c>
      <c r="H20" s="16" t="s">
        <v>314</v>
      </c>
      <c r="I20" s="142">
        <f>SUM(D20:H20)</f>
        <v>0</v>
      </c>
      <c r="J20" s="162" t="s">
        <v>314</v>
      </c>
      <c r="K20" s="242"/>
    </row>
    <row r="21" spans="1:11" ht="25.5">
      <c r="A21" s="16">
        <v>4</v>
      </c>
      <c r="B21" s="94" t="s">
        <v>319</v>
      </c>
      <c r="C21" s="16"/>
      <c r="D21" s="16" t="s">
        <v>314</v>
      </c>
      <c r="E21" s="16"/>
      <c r="F21" s="16" t="s">
        <v>314</v>
      </c>
      <c r="G21" s="16" t="s">
        <v>314</v>
      </c>
      <c r="H21" s="264">
        <v>-1455.65</v>
      </c>
      <c r="I21" s="268">
        <f aca="true" t="shared" si="0" ref="I21:I34">SUM(D21:H21)</f>
        <v>-1455.65</v>
      </c>
      <c r="J21" s="162" t="s">
        <v>314</v>
      </c>
      <c r="K21" s="242"/>
    </row>
    <row r="22" spans="1:11" ht="15.75">
      <c r="A22" s="16">
        <v>5</v>
      </c>
      <c r="B22" s="94" t="s">
        <v>318</v>
      </c>
      <c r="C22" s="16"/>
      <c r="D22" s="16" t="s">
        <v>314</v>
      </c>
      <c r="E22" s="16" t="s">
        <v>314</v>
      </c>
      <c r="F22" s="16"/>
      <c r="G22" s="16" t="s">
        <v>314</v>
      </c>
      <c r="H22" s="16" t="s">
        <v>314</v>
      </c>
      <c r="I22" s="142">
        <f t="shared" si="0"/>
        <v>0</v>
      </c>
      <c r="J22" s="162" t="s">
        <v>314</v>
      </c>
      <c r="K22" s="242"/>
    </row>
    <row r="23" spans="1:11" ht="15.75">
      <c r="A23" s="16">
        <v>6</v>
      </c>
      <c r="B23" s="94" t="s">
        <v>317</v>
      </c>
      <c r="C23" s="16"/>
      <c r="D23" s="16" t="s">
        <v>314</v>
      </c>
      <c r="E23" s="16" t="s">
        <v>314</v>
      </c>
      <c r="F23" s="16"/>
      <c r="G23" s="16" t="s">
        <v>314</v>
      </c>
      <c r="H23" s="16" t="s">
        <v>314</v>
      </c>
      <c r="I23" s="142">
        <f t="shared" si="0"/>
        <v>0</v>
      </c>
      <c r="J23" s="162" t="s">
        <v>314</v>
      </c>
      <c r="K23" s="242"/>
    </row>
    <row r="24" spans="1:11" ht="25.5">
      <c r="A24" s="16">
        <v>7</v>
      </c>
      <c r="B24" s="94" t="s">
        <v>322</v>
      </c>
      <c r="C24" s="16"/>
      <c r="D24" s="16"/>
      <c r="E24" s="16" t="s">
        <v>314</v>
      </c>
      <c r="F24" s="16" t="s">
        <v>314</v>
      </c>
      <c r="G24" s="16" t="s">
        <v>314</v>
      </c>
      <c r="H24" s="16" t="s">
        <v>314</v>
      </c>
      <c r="I24" s="142">
        <f t="shared" si="0"/>
        <v>0</v>
      </c>
      <c r="J24" s="163"/>
      <c r="K24" s="243"/>
    </row>
    <row r="25" spans="1:11" ht="25.5">
      <c r="A25" s="16">
        <v>8</v>
      </c>
      <c r="B25" s="94" t="s">
        <v>315</v>
      </c>
      <c r="C25" s="15"/>
      <c r="D25" s="16" t="s">
        <v>314</v>
      </c>
      <c r="E25" s="16" t="s">
        <v>314</v>
      </c>
      <c r="F25" s="16" t="s">
        <v>314</v>
      </c>
      <c r="G25" s="16"/>
      <c r="H25" s="16">
        <v>0</v>
      </c>
      <c r="I25" s="142">
        <f t="shared" si="0"/>
        <v>0</v>
      </c>
      <c r="J25" s="163"/>
      <c r="K25" s="243"/>
    </row>
    <row r="26" spans="1:11" ht="12.75">
      <c r="A26" s="15">
        <v>9</v>
      </c>
      <c r="B26" s="93" t="s">
        <v>1</v>
      </c>
      <c r="C26" s="15"/>
      <c r="D26" s="16"/>
      <c r="E26" s="16"/>
      <c r="F26" s="16"/>
      <c r="G26" s="16"/>
      <c r="H26" s="264">
        <f>H18+H21</f>
        <v>3668.35</v>
      </c>
      <c r="I26" s="268">
        <f t="shared" si="0"/>
        <v>3668.35</v>
      </c>
      <c r="J26" s="160"/>
      <c r="K26" s="244"/>
    </row>
    <row r="27" spans="1:11" ht="38.25">
      <c r="A27" s="16">
        <v>10</v>
      </c>
      <c r="B27" s="94" t="s">
        <v>321</v>
      </c>
      <c r="C27" s="15"/>
      <c r="D27" s="16" t="s">
        <v>314</v>
      </c>
      <c r="E27" s="16"/>
      <c r="F27" s="16" t="s">
        <v>314</v>
      </c>
      <c r="G27" s="16" t="s">
        <v>314</v>
      </c>
      <c r="H27" s="16" t="s">
        <v>314</v>
      </c>
      <c r="I27" s="142">
        <f t="shared" si="0"/>
        <v>0</v>
      </c>
      <c r="J27" s="162" t="s">
        <v>314</v>
      </c>
      <c r="K27" s="242"/>
    </row>
    <row r="28" spans="1:11" ht="25.5">
      <c r="A28" s="16">
        <v>11</v>
      </c>
      <c r="B28" s="94" t="s">
        <v>320</v>
      </c>
      <c r="C28" s="15"/>
      <c r="D28" s="16" t="s">
        <v>314</v>
      </c>
      <c r="E28" s="16"/>
      <c r="F28" s="16" t="s">
        <v>314</v>
      </c>
      <c r="G28" s="16" t="s">
        <v>314</v>
      </c>
      <c r="H28" s="16" t="s">
        <v>314</v>
      </c>
      <c r="I28" s="142">
        <f t="shared" si="0"/>
        <v>0</v>
      </c>
      <c r="J28" s="162" t="s">
        <v>314</v>
      </c>
      <c r="K28" s="242"/>
    </row>
    <row r="29" spans="1:11" ht="25.5">
      <c r="A29" s="16">
        <v>12</v>
      </c>
      <c r="B29" s="94" t="s">
        <v>319</v>
      </c>
      <c r="C29" s="15"/>
      <c r="D29" s="16" t="s">
        <v>314</v>
      </c>
      <c r="E29" s="16"/>
      <c r="F29" s="16" t="s">
        <v>314</v>
      </c>
      <c r="G29" s="16" t="s">
        <v>314</v>
      </c>
      <c r="H29" s="16"/>
      <c r="I29" s="142">
        <f t="shared" si="0"/>
        <v>0</v>
      </c>
      <c r="J29" s="162" t="s">
        <v>314</v>
      </c>
      <c r="K29" s="242"/>
    </row>
    <row r="30" spans="1:11" ht="15.75">
      <c r="A30" s="16">
        <v>13</v>
      </c>
      <c r="B30" s="94" t="s">
        <v>318</v>
      </c>
      <c r="C30" s="15"/>
      <c r="D30" s="16" t="s">
        <v>314</v>
      </c>
      <c r="E30" s="16" t="s">
        <v>314</v>
      </c>
      <c r="F30" s="16"/>
      <c r="G30" s="16" t="s">
        <v>314</v>
      </c>
      <c r="H30" s="16" t="s">
        <v>314</v>
      </c>
      <c r="I30" s="142">
        <f t="shared" si="0"/>
        <v>0</v>
      </c>
      <c r="J30" s="162" t="s">
        <v>314</v>
      </c>
      <c r="K30" s="242"/>
    </row>
    <row r="31" spans="1:11" ht="15.75">
      <c r="A31" s="16">
        <v>14</v>
      </c>
      <c r="B31" s="94" t="s">
        <v>317</v>
      </c>
      <c r="C31" s="15"/>
      <c r="D31" s="16" t="s">
        <v>314</v>
      </c>
      <c r="E31" s="16" t="s">
        <v>314</v>
      </c>
      <c r="F31" s="16"/>
      <c r="G31" s="16" t="s">
        <v>314</v>
      </c>
      <c r="H31" s="16" t="s">
        <v>314</v>
      </c>
      <c r="I31" s="142">
        <f t="shared" si="0"/>
        <v>0</v>
      </c>
      <c r="J31" s="162" t="s">
        <v>314</v>
      </c>
      <c r="K31" s="242"/>
    </row>
    <row r="32" spans="1:11" ht="25.5">
      <c r="A32" s="16">
        <v>15</v>
      </c>
      <c r="B32" s="94" t="s">
        <v>316</v>
      </c>
      <c r="C32" s="15"/>
      <c r="D32" s="16"/>
      <c r="E32" s="16" t="s">
        <v>314</v>
      </c>
      <c r="F32" s="16" t="s">
        <v>314</v>
      </c>
      <c r="G32" s="16" t="s">
        <v>314</v>
      </c>
      <c r="H32" s="16" t="s">
        <v>314</v>
      </c>
      <c r="I32" s="142">
        <f t="shared" si="0"/>
        <v>0</v>
      </c>
      <c r="J32" s="163"/>
      <c r="K32" s="243"/>
    </row>
    <row r="33" spans="1:11" ht="25.5">
      <c r="A33" s="16">
        <v>16</v>
      </c>
      <c r="B33" s="94" t="s">
        <v>315</v>
      </c>
      <c r="C33" s="15"/>
      <c r="D33" s="16" t="s">
        <v>314</v>
      </c>
      <c r="E33" s="16" t="s">
        <v>314</v>
      </c>
      <c r="F33" s="16" t="s">
        <v>314</v>
      </c>
      <c r="G33" s="16"/>
      <c r="H33" s="16">
        <v>9584.57</v>
      </c>
      <c r="I33" s="268">
        <f t="shared" si="0"/>
        <v>9584.57</v>
      </c>
      <c r="J33" s="163"/>
      <c r="K33" s="243"/>
    </row>
    <row r="34" spans="1:11" ht="12.75">
      <c r="A34" s="15">
        <v>17</v>
      </c>
      <c r="B34" s="208" t="s">
        <v>372</v>
      </c>
      <c r="C34" s="15"/>
      <c r="D34" s="15"/>
      <c r="E34" s="15"/>
      <c r="F34" s="15"/>
      <c r="G34" s="15"/>
      <c r="H34" s="15">
        <f>H26+H33</f>
        <v>13252.92</v>
      </c>
      <c r="I34" s="268">
        <f t="shared" si="0"/>
        <v>13252.92</v>
      </c>
      <c r="J34" s="160"/>
      <c r="K34" s="244"/>
    </row>
    <row r="35" spans="1:11" ht="12.75">
      <c r="A35" s="88"/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spans="1:14" s="53" customFormat="1" ht="12.75">
      <c r="A36" s="65"/>
      <c r="B36" s="333" t="s">
        <v>54</v>
      </c>
      <c r="C36" s="333"/>
      <c r="D36" s="333"/>
      <c r="E36" s="64"/>
      <c r="F36" s="66"/>
      <c r="H36" s="347" t="s">
        <v>2</v>
      </c>
      <c r="I36" s="347"/>
      <c r="J36" s="347"/>
      <c r="K36" s="220"/>
      <c r="L36" s="283"/>
      <c r="M36" s="283"/>
      <c r="N36" s="283"/>
    </row>
    <row r="37" spans="2:14" s="291" customFormat="1" ht="11.25" customHeight="1">
      <c r="B37" s="334" t="s">
        <v>313</v>
      </c>
      <c r="C37" s="334"/>
      <c r="D37" s="334"/>
      <c r="E37" s="296"/>
      <c r="F37" s="292" t="s">
        <v>286</v>
      </c>
      <c r="H37" s="334" t="s">
        <v>287</v>
      </c>
      <c r="I37" s="334"/>
      <c r="J37" s="334"/>
      <c r="K37" s="292"/>
      <c r="L37" s="297"/>
      <c r="M37" s="297"/>
      <c r="N37" s="297"/>
    </row>
    <row r="38" spans="1:14" s="53" customFormat="1" ht="19.5" customHeight="1">
      <c r="A38" s="65"/>
      <c r="B38" s="333" t="s">
        <v>382</v>
      </c>
      <c r="C38" s="333"/>
      <c r="D38" s="333"/>
      <c r="E38" s="64"/>
      <c r="F38" s="66"/>
      <c r="H38" s="347" t="s">
        <v>201</v>
      </c>
      <c r="I38" s="347"/>
      <c r="J38" s="347"/>
      <c r="K38" s="220"/>
      <c r="L38" s="283"/>
      <c r="M38" s="283"/>
      <c r="N38" s="283"/>
    </row>
    <row r="39" spans="2:14" s="291" customFormat="1" ht="14.25" customHeight="1">
      <c r="B39" s="334" t="s">
        <v>379</v>
      </c>
      <c r="C39" s="334"/>
      <c r="D39" s="334"/>
      <c r="E39" s="296"/>
      <c r="F39" s="292" t="s">
        <v>286</v>
      </c>
      <c r="H39" s="334" t="s">
        <v>287</v>
      </c>
      <c r="I39" s="334"/>
      <c r="J39" s="334"/>
      <c r="K39" s="292"/>
      <c r="L39" s="297"/>
      <c r="M39" s="297"/>
      <c r="N39" s="297"/>
    </row>
    <row r="40" spans="2:14" s="53" customFormat="1" ht="18.75" customHeight="1">
      <c r="B40" s="67"/>
      <c r="C40" s="67"/>
      <c r="D40" s="67"/>
      <c r="E40" s="116"/>
      <c r="F40" s="67"/>
      <c r="H40" s="67"/>
      <c r="I40" s="67"/>
      <c r="J40" s="67"/>
      <c r="K40" s="67"/>
      <c r="L40" s="283"/>
      <c r="M40" s="283"/>
      <c r="N40" s="283"/>
    </row>
    <row r="41" spans="1:14" ht="15" customHeight="1">
      <c r="A41" s="76" t="s">
        <v>15</v>
      </c>
      <c r="B41" s="74"/>
      <c r="C41" s="74"/>
      <c r="D41" s="75"/>
      <c r="E41" s="76"/>
      <c r="F41" s="76"/>
      <c r="G41" s="107"/>
      <c r="H41" s="76"/>
      <c r="I41" s="76"/>
      <c r="J41" s="76"/>
      <c r="K41" s="76"/>
      <c r="L41" s="284"/>
      <c r="M41" s="284"/>
      <c r="N41" s="284"/>
    </row>
    <row r="42" spans="1:14" ht="12.7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284"/>
      <c r="M42" s="284"/>
      <c r="N42" s="284"/>
    </row>
    <row r="43" spans="1:14" ht="12.75">
      <c r="A43" s="71"/>
      <c r="B43" s="71"/>
      <c r="C43" s="107"/>
      <c r="D43" s="107"/>
      <c r="E43" s="107"/>
      <c r="F43" s="107"/>
      <c r="G43" s="107"/>
      <c r="H43" s="107"/>
      <c r="I43" s="107"/>
      <c r="J43" s="107"/>
      <c r="K43" s="107"/>
      <c r="L43" s="284"/>
      <c r="M43" s="284"/>
      <c r="N43" s="284"/>
    </row>
    <row r="44" spans="12:14" ht="12.75">
      <c r="L44" s="284"/>
      <c r="M44" s="284"/>
      <c r="N44" s="284"/>
    </row>
  </sheetData>
  <sheetProtection/>
  <mergeCells count="23">
    <mergeCell ref="B36:D36"/>
    <mergeCell ref="H36:J36"/>
    <mergeCell ref="B37:D37"/>
    <mergeCell ref="H37:J37"/>
    <mergeCell ref="J15:J16"/>
    <mergeCell ref="I15:I16"/>
    <mergeCell ref="A15:A16"/>
    <mergeCell ref="B15:B16"/>
    <mergeCell ref="C15:C16"/>
    <mergeCell ref="D15:H15"/>
    <mergeCell ref="B38:D38"/>
    <mergeCell ref="B39:D39"/>
    <mergeCell ref="H38:J38"/>
    <mergeCell ref="H39:J39"/>
    <mergeCell ref="A8:K8"/>
    <mergeCell ref="C13:E13"/>
    <mergeCell ref="A9:K9"/>
    <mergeCell ref="A10:K10"/>
    <mergeCell ref="A12:K12"/>
    <mergeCell ref="A3:J3"/>
    <mergeCell ref="C5:G5"/>
    <mergeCell ref="A6:K6"/>
    <mergeCell ref="A7:K7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1" r:id="rId1"/>
  <rowBreaks count="1" manualBreakCount="1">
    <brk id="2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5.140625" style="77" customWidth="1"/>
    <col min="2" max="3" width="1.28515625" style="79" customWidth="1"/>
    <col min="4" max="4" width="2.7109375" style="79" customWidth="1"/>
    <col min="5" max="5" width="24.7109375" style="79" customWidth="1"/>
    <col min="6" max="6" width="6.00390625" style="78" customWidth="1"/>
    <col min="7" max="7" width="11.00390625" style="77" customWidth="1"/>
    <col min="8" max="8" width="7.00390625" style="77" customWidth="1"/>
    <col min="9" max="9" width="9.57421875" style="77" customWidth="1"/>
    <col min="10" max="10" width="10.140625" style="77" customWidth="1"/>
    <col min="11" max="11" width="8.00390625" style="77" customWidth="1"/>
    <col min="12" max="12" width="10.7109375" style="117" customWidth="1"/>
    <col min="13" max="16384" width="9.140625" style="77" customWidth="1"/>
  </cols>
  <sheetData>
    <row r="1" spans="7:11" ht="12.75">
      <c r="G1" s="83"/>
      <c r="H1" s="84" t="s">
        <v>369</v>
      </c>
      <c r="I1" s="83"/>
      <c r="J1" s="83"/>
      <c r="K1" s="83"/>
    </row>
    <row r="2" spans="7:11" ht="12.75">
      <c r="G2" s="83"/>
      <c r="H2" s="84" t="s">
        <v>263</v>
      </c>
      <c r="I2" s="83"/>
      <c r="J2" s="83"/>
      <c r="K2" s="83"/>
    </row>
    <row r="4" spans="1:12" ht="12.75" customHeight="1">
      <c r="A4" s="391" t="s">
        <v>368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</row>
    <row r="5" spans="1:12" ht="12.75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2:11" ht="12.75" customHeight="1">
      <c r="B6" s="108"/>
      <c r="C6" s="108"/>
      <c r="D6" s="108"/>
      <c r="E6" s="404" t="s">
        <v>51</v>
      </c>
      <c r="F6" s="404"/>
      <c r="G6" s="404"/>
      <c r="H6" s="404"/>
      <c r="I6" s="245"/>
      <c r="J6" s="245"/>
      <c r="K6" s="245"/>
    </row>
    <row r="7" spans="2:11" ht="12.75" customHeight="1">
      <c r="B7" s="109"/>
      <c r="C7" s="109"/>
      <c r="D7" s="109"/>
      <c r="E7" s="401" t="s">
        <v>262</v>
      </c>
      <c r="F7" s="401"/>
      <c r="G7" s="401"/>
      <c r="H7" s="401"/>
      <c r="I7" s="401"/>
      <c r="J7" s="401"/>
      <c r="K7" s="401"/>
    </row>
    <row r="8" spans="2:11" ht="12.75" customHeight="1">
      <c r="B8" s="108"/>
      <c r="C8" s="108"/>
      <c r="D8" s="108"/>
      <c r="E8" s="402" t="s">
        <v>50</v>
      </c>
      <c r="F8" s="402"/>
      <c r="G8" s="402"/>
      <c r="H8" s="402"/>
      <c r="I8" s="402"/>
      <c r="J8" s="402"/>
      <c r="K8" s="402"/>
    </row>
    <row r="9" spans="2:11" ht="12.75" customHeight="1">
      <c r="B9" s="110"/>
      <c r="C9" s="110"/>
      <c r="D9" s="110"/>
      <c r="E9" s="403" t="s">
        <v>367</v>
      </c>
      <c r="F9" s="403"/>
      <c r="G9" s="403"/>
      <c r="H9" s="403"/>
      <c r="I9" s="403"/>
      <c r="J9" s="403"/>
      <c r="K9" s="403"/>
    </row>
    <row r="10" spans="1:11" ht="12.7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6" ht="12.75">
      <c r="A11" s="383"/>
      <c r="B11" s="384"/>
      <c r="C11" s="384"/>
      <c r="D11" s="384"/>
      <c r="E11" s="384"/>
      <c r="F11" s="384"/>
    </row>
    <row r="12" spans="2:11" ht="12.75" customHeight="1">
      <c r="B12" s="82"/>
      <c r="C12" s="82"/>
      <c r="D12" s="82"/>
      <c r="E12" s="82"/>
      <c r="F12" s="82"/>
      <c r="G12" s="391" t="s">
        <v>57</v>
      </c>
      <c r="H12" s="391"/>
      <c r="I12" s="391"/>
      <c r="J12" s="82"/>
      <c r="K12" s="82"/>
    </row>
    <row r="13" spans="2:11" ht="12.75" customHeight="1">
      <c r="B13" s="82"/>
      <c r="C13" s="82"/>
      <c r="D13" s="82"/>
      <c r="E13" s="82"/>
      <c r="F13" s="82"/>
      <c r="G13" s="391" t="s">
        <v>375</v>
      </c>
      <c r="H13" s="391"/>
      <c r="I13" s="391"/>
      <c r="J13" s="82"/>
      <c r="K13" s="82"/>
    </row>
    <row r="14" spans="2:11" ht="12.75" customHeight="1">
      <c r="B14" s="108"/>
      <c r="C14" s="108"/>
      <c r="D14" s="108"/>
      <c r="E14" s="108"/>
      <c r="F14" s="108"/>
      <c r="G14" s="394" t="s">
        <v>386</v>
      </c>
      <c r="H14" s="394"/>
      <c r="I14" s="394"/>
      <c r="J14" s="108"/>
      <c r="K14" s="108"/>
    </row>
    <row r="15" spans="6:11" ht="12.75" customHeight="1">
      <c r="F15" s="79"/>
      <c r="G15" s="108"/>
      <c r="H15" s="80" t="s">
        <v>235</v>
      </c>
      <c r="I15" s="108"/>
      <c r="J15" s="108"/>
      <c r="K15" s="108"/>
    </row>
    <row r="16" spans="6:11" ht="12.75" customHeight="1">
      <c r="F16" s="79"/>
      <c r="G16" s="108"/>
      <c r="H16" s="80"/>
      <c r="I16" s="108"/>
      <c r="J16" s="108"/>
      <c r="K16" s="108"/>
    </row>
    <row r="17" spans="1:12" s="92" customFormat="1" ht="12.75" customHeight="1">
      <c r="A17" s="98"/>
      <c r="B17" s="32"/>
      <c r="C17" s="32"/>
      <c r="D17" s="32"/>
      <c r="E17" s="32"/>
      <c r="F17" s="385" t="s">
        <v>28</v>
      </c>
      <c r="G17" s="385"/>
      <c r="H17" s="385"/>
      <c r="I17" s="385"/>
      <c r="J17" s="385"/>
      <c r="K17" s="385"/>
      <c r="L17" s="385"/>
    </row>
    <row r="18" spans="1:12" s="92" customFormat="1" ht="24.75" customHeight="1">
      <c r="A18" s="389" t="s">
        <v>68</v>
      </c>
      <c r="B18" s="395" t="s">
        <v>125</v>
      </c>
      <c r="C18" s="396"/>
      <c r="D18" s="396"/>
      <c r="E18" s="397"/>
      <c r="F18" s="392" t="s">
        <v>236</v>
      </c>
      <c r="G18" s="386" t="s">
        <v>240</v>
      </c>
      <c r="H18" s="387"/>
      <c r="I18" s="388"/>
      <c r="J18" s="386" t="s">
        <v>241</v>
      </c>
      <c r="K18" s="387"/>
      <c r="L18" s="388"/>
    </row>
    <row r="19" spans="1:12" s="92" customFormat="1" ht="51">
      <c r="A19" s="390"/>
      <c r="B19" s="398"/>
      <c r="C19" s="399"/>
      <c r="D19" s="399"/>
      <c r="E19" s="400"/>
      <c r="F19" s="393"/>
      <c r="G19" s="9" t="s">
        <v>365</v>
      </c>
      <c r="H19" s="9" t="s">
        <v>366</v>
      </c>
      <c r="I19" s="164" t="s">
        <v>154</v>
      </c>
      <c r="J19" s="9" t="s">
        <v>365</v>
      </c>
      <c r="K19" s="9" t="s">
        <v>29</v>
      </c>
      <c r="L19" s="164" t="s">
        <v>154</v>
      </c>
    </row>
    <row r="20" spans="1:12" s="92" customFormat="1" ht="12.75" customHeight="1">
      <c r="A20" s="113">
        <v>1</v>
      </c>
      <c r="B20" s="377">
        <v>2</v>
      </c>
      <c r="C20" s="378"/>
      <c r="D20" s="378"/>
      <c r="E20" s="379"/>
      <c r="F20" s="13" t="s">
        <v>364</v>
      </c>
      <c r="G20" s="9">
        <v>4</v>
      </c>
      <c r="H20" s="9">
        <v>5</v>
      </c>
      <c r="I20" s="9">
        <v>6</v>
      </c>
      <c r="J20" s="8">
        <v>7</v>
      </c>
      <c r="K20" s="8">
        <v>8</v>
      </c>
      <c r="L20" s="8">
        <v>9</v>
      </c>
    </row>
    <row r="21" spans="1:12" s="33" customFormat="1" ht="24.75" customHeight="1">
      <c r="A21" s="9" t="s">
        <v>69</v>
      </c>
      <c r="B21" s="368" t="s">
        <v>60</v>
      </c>
      <c r="C21" s="372"/>
      <c r="D21" s="370"/>
      <c r="E21" s="371"/>
      <c r="F21" s="166"/>
      <c r="G21" s="268">
        <f>G22+G34+G41</f>
        <v>-10574.00999999931</v>
      </c>
      <c r="H21" s="125">
        <f>H22+H34+H41</f>
        <v>0</v>
      </c>
      <c r="I21" s="277">
        <f>I22+I34+I41</f>
        <v>-10574.00999999931</v>
      </c>
      <c r="J21" s="277">
        <f>J22+J34+J41</f>
        <v>-17810.159999999683</v>
      </c>
      <c r="K21" s="125"/>
      <c r="L21" s="125">
        <f>SUM(J21)</f>
        <v>-17810.159999999683</v>
      </c>
    </row>
    <row r="22" spans="1:12" s="33" customFormat="1" ht="12.75" customHeight="1">
      <c r="A22" s="10" t="s">
        <v>70</v>
      </c>
      <c r="B22" s="95" t="s">
        <v>160</v>
      </c>
      <c r="C22" s="167"/>
      <c r="D22" s="168"/>
      <c r="E22" s="169"/>
      <c r="F22" s="166"/>
      <c r="G22" s="126">
        <f>G23+G28+G29+G30+G31+G32+G33</f>
        <v>3802890.95</v>
      </c>
      <c r="H22" s="126">
        <f>H23+H28+H29+H30+H31+H32+H33</f>
        <v>0</v>
      </c>
      <c r="I22" s="126">
        <f>I23+I28+I29+I30+I31+I32+I33</f>
        <v>3802890.95</v>
      </c>
      <c r="J22" s="126">
        <f>J23+J28+J29+J30+J31+J32+J33</f>
        <v>3840766.49</v>
      </c>
      <c r="K22" s="126"/>
      <c r="L22" s="126">
        <f>SUM(J22)</f>
        <v>3840766.49</v>
      </c>
    </row>
    <row r="23" spans="1:12" s="33" customFormat="1" ht="15.75">
      <c r="A23" s="10" t="s">
        <v>128</v>
      </c>
      <c r="B23" s="170"/>
      <c r="C23" s="171" t="s">
        <v>30</v>
      </c>
      <c r="D23" s="172"/>
      <c r="E23" s="173"/>
      <c r="F23" s="147"/>
      <c r="G23" s="203">
        <f>SUM(G24:G27)</f>
        <v>3597079.97</v>
      </c>
      <c r="H23" s="203">
        <f>SUM(H24:H27)</f>
        <v>0</v>
      </c>
      <c r="I23" s="203">
        <f>SUM(I24:I27)</f>
        <v>3597079.97</v>
      </c>
      <c r="J23" s="203">
        <f>SUM(J24:J27)</f>
        <v>3621120.7</v>
      </c>
      <c r="K23" s="203"/>
      <c r="L23" s="203">
        <f>J23</f>
        <v>3621120.7</v>
      </c>
    </row>
    <row r="24" spans="1:12" s="33" customFormat="1" ht="12.75" customHeight="1">
      <c r="A24" s="18" t="s">
        <v>363</v>
      </c>
      <c r="B24" s="148"/>
      <c r="C24" s="149"/>
      <c r="D24" s="19" t="s">
        <v>161</v>
      </c>
      <c r="E24" s="20"/>
      <c r="F24" s="174"/>
      <c r="G24" s="295">
        <v>3113725.7</v>
      </c>
      <c r="H24" s="203"/>
      <c r="I24" s="279">
        <f aca="true" t="shared" si="0" ref="I24:I40">SUM(G24)</f>
        <v>3113725.7</v>
      </c>
      <c r="J24" s="279">
        <v>3112516.55</v>
      </c>
      <c r="K24" s="203"/>
      <c r="L24" s="203">
        <f aca="true" t="shared" si="1" ref="L24:L81">J24</f>
        <v>3112516.55</v>
      </c>
    </row>
    <row r="25" spans="1:12" s="33" customFormat="1" ht="12.75" customHeight="1">
      <c r="A25" s="18" t="s">
        <v>362</v>
      </c>
      <c r="B25" s="148"/>
      <c r="C25" s="149"/>
      <c r="D25" s="19" t="s">
        <v>109</v>
      </c>
      <c r="E25" s="147"/>
      <c r="F25" s="21"/>
      <c r="G25" s="295">
        <v>451610</v>
      </c>
      <c r="H25" s="203"/>
      <c r="I25" s="279">
        <f t="shared" si="0"/>
        <v>451610</v>
      </c>
      <c r="J25" s="279">
        <v>489415.74</v>
      </c>
      <c r="K25" s="203"/>
      <c r="L25" s="203">
        <f t="shared" si="1"/>
        <v>489415.74</v>
      </c>
    </row>
    <row r="26" spans="1:12" s="33" customFormat="1" ht="27" customHeight="1">
      <c r="A26" s="18" t="s">
        <v>361</v>
      </c>
      <c r="B26" s="148"/>
      <c r="C26" s="149"/>
      <c r="D26" s="354" t="s">
        <v>360</v>
      </c>
      <c r="E26" s="355"/>
      <c r="F26" s="21"/>
      <c r="G26" s="295">
        <v>8950.67</v>
      </c>
      <c r="H26" s="203"/>
      <c r="I26" s="279">
        <f t="shared" si="0"/>
        <v>8950.67</v>
      </c>
      <c r="J26" s="279">
        <v>0</v>
      </c>
      <c r="K26" s="203"/>
      <c r="L26" s="203">
        <f t="shared" si="1"/>
        <v>0</v>
      </c>
    </row>
    <row r="27" spans="1:12" s="33" customFormat="1" ht="12.75" customHeight="1">
      <c r="A27" s="18" t="s">
        <v>358</v>
      </c>
      <c r="B27" s="148"/>
      <c r="C27" s="22" t="s">
        <v>110</v>
      </c>
      <c r="D27" s="175"/>
      <c r="E27" s="176"/>
      <c r="F27" s="14"/>
      <c r="G27" s="295">
        <v>22793.6</v>
      </c>
      <c r="H27" s="203"/>
      <c r="I27" s="279">
        <f t="shared" si="0"/>
        <v>22793.6</v>
      </c>
      <c r="J27" s="279">
        <v>19188.41</v>
      </c>
      <c r="K27" s="203"/>
      <c r="L27" s="203">
        <f t="shared" si="1"/>
        <v>19188.41</v>
      </c>
    </row>
    <row r="28" spans="1:12" s="33" customFormat="1" ht="12.75" customHeight="1">
      <c r="A28" s="18" t="s">
        <v>129</v>
      </c>
      <c r="B28" s="148"/>
      <c r="C28" s="177" t="s">
        <v>31</v>
      </c>
      <c r="D28" s="178"/>
      <c r="E28" s="176"/>
      <c r="F28" s="14"/>
      <c r="G28" s="295"/>
      <c r="H28" s="203"/>
      <c r="I28" s="279">
        <f t="shared" si="0"/>
        <v>0</v>
      </c>
      <c r="J28" s="279">
        <f>I28</f>
        <v>0</v>
      </c>
      <c r="K28" s="203"/>
      <c r="L28" s="203">
        <f t="shared" si="1"/>
        <v>0</v>
      </c>
    </row>
    <row r="29" spans="1:12" s="33" customFormat="1" ht="12.75" customHeight="1">
      <c r="A29" s="28" t="s">
        <v>215</v>
      </c>
      <c r="B29" s="179"/>
      <c r="C29" s="180" t="s">
        <v>163</v>
      </c>
      <c r="D29" s="181"/>
      <c r="E29" s="182"/>
      <c r="F29" s="14"/>
      <c r="G29" s="295"/>
      <c r="H29" s="203"/>
      <c r="I29" s="279">
        <f t="shared" si="0"/>
        <v>0</v>
      </c>
      <c r="J29" s="279">
        <f>I29</f>
        <v>0</v>
      </c>
      <c r="K29" s="203"/>
      <c r="L29" s="203">
        <f t="shared" si="1"/>
        <v>0</v>
      </c>
    </row>
    <row r="30" spans="1:12" s="33" customFormat="1" ht="12.75" customHeight="1">
      <c r="A30" s="18" t="s">
        <v>132</v>
      </c>
      <c r="B30" s="148"/>
      <c r="C30" s="171" t="s">
        <v>357</v>
      </c>
      <c r="D30" s="171"/>
      <c r="E30" s="20"/>
      <c r="F30" s="14"/>
      <c r="G30" s="295">
        <v>105210.98</v>
      </c>
      <c r="H30" s="203"/>
      <c r="I30" s="279">
        <f t="shared" si="0"/>
        <v>105210.98</v>
      </c>
      <c r="J30" s="279">
        <v>113245.79</v>
      </c>
      <c r="K30" s="203"/>
      <c r="L30" s="203">
        <f t="shared" si="1"/>
        <v>113245.79</v>
      </c>
    </row>
    <row r="31" spans="1:12" s="33" customFormat="1" ht="12.75" customHeight="1">
      <c r="A31" s="18" t="s">
        <v>32</v>
      </c>
      <c r="B31" s="148"/>
      <c r="C31" s="171" t="s">
        <v>356</v>
      </c>
      <c r="D31" s="183"/>
      <c r="E31" s="45"/>
      <c r="F31" s="14"/>
      <c r="G31" s="295">
        <v>100600</v>
      </c>
      <c r="H31" s="203"/>
      <c r="I31" s="279">
        <f t="shared" si="0"/>
        <v>100600</v>
      </c>
      <c r="J31" s="279">
        <v>106400</v>
      </c>
      <c r="K31" s="203"/>
      <c r="L31" s="203">
        <f t="shared" si="1"/>
        <v>106400</v>
      </c>
    </row>
    <row r="32" spans="1:12" s="33" customFormat="1" ht="12.75" customHeight="1">
      <c r="A32" s="18" t="s">
        <v>33</v>
      </c>
      <c r="B32" s="148"/>
      <c r="C32" s="171" t="s">
        <v>164</v>
      </c>
      <c r="D32" s="171"/>
      <c r="E32" s="20"/>
      <c r="F32" s="14"/>
      <c r="G32" s="295"/>
      <c r="H32" s="203"/>
      <c r="I32" s="279">
        <f t="shared" si="0"/>
        <v>0</v>
      </c>
      <c r="J32" s="279">
        <f>I32</f>
        <v>0</v>
      </c>
      <c r="K32" s="203"/>
      <c r="L32" s="203">
        <f t="shared" si="1"/>
        <v>0</v>
      </c>
    </row>
    <row r="33" spans="1:12" s="33" customFormat="1" ht="12.75" customHeight="1">
      <c r="A33" s="18" t="s">
        <v>34</v>
      </c>
      <c r="B33" s="148"/>
      <c r="C33" s="171" t="s">
        <v>165</v>
      </c>
      <c r="D33" s="171"/>
      <c r="E33" s="20"/>
      <c r="F33" s="14"/>
      <c r="G33" s="295"/>
      <c r="H33" s="203"/>
      <c r="I33" s="279">
        <f t="shared" si="0"/>
        <v>0</v>
      </c>
      <c r="J33" s="279">
        <f>I33</f>
        <v>0</v>
      </c>
      <c r="K33" s="203"/>
      <c r="L33" s="203">
        <f t="shared" si="1"/>
        <v>0</v>
      </c>
    </row>
    <row r="34" spans="1:12" s="33" customFormat="1" ht="12.75" customHeight="1">
      <c r="A34" s="10" t="s">
        <v>77</v>
      </c>
      <c r="B34" s="184" t="s">
        <v>206</v>
      </c>
      <c r="C34" s="185"/>
      <c r="D34" s="185"/>
      <c r="E34" s="186"/>
      <c r="F34" s="14"/>
      <c r="G34" s="203">
        <f>SUM(G35:G40)</f>
        <v>-109300</v>
      </c>
      <c r="H34" s="203"/>
      <c r="I34" s="279">
        <f t="shared" si="0"/>
        <v>-109300</v>
      </c>
      <c r="J34" s="279">
        <v>-110700</v>
      </c>
      <c r="K34" s="203"/>
      <c r="L34" s="203">
        <f t="shared" si="1"/>
        <v>-110700</v>
      </c>
    </row>
    <row r="35" spans="1:12" s="33" customFormat="1" ht="12.75" customHeight="1">
      <c r="A35" s="18" t="s">
        <v>78</v>
      </c>
      <c r="B35" s="148"/>
      <c r="C35" s="19" t="s">
        <v>166</v>
      </c>
      <c r="D35" s="19"/>
      <c r="E35" s="147"/>
      <c r="F35" s="21"/>
      <c r="G35" s="295"/>
      <c r="H35" s="203"/>
      <c r="I35" s="203">
        <f t="shared" si="0"/>
        <v>0</v>
      </c>
      <c r="J35" s="279">
        <f>I35</f>
        <v>0</v>
      </c>
      <c r="K35" s="203"/>
      <c r="L35" s="203">
        <f t="shared" si="1"/>
        <v>0</v>
      </c>
    </row>
    <row r="36" spans="1:12" s="33" customFormat="1" ht="12.75" customHeight="1">
      <c r="A36" s="18" t="s">
        <v>79</v>
      </c>
      <c r="B36" s="148"/>
      <c r="C36" s="19" t="s">
        <v>167</v>
      </c>
      <c r="D36" s="19"/>
      <c r="E36" s="147"/>
      <c r="F36" s="21"/>
      <c r="G36" s="295">
        <v>-109300</v>
      </c>
      <c r="H36" s="203"/>
      <c r="I36" s="203">
        <f t="shared" si="0"/>
        <v>-109300</v>
      </c>
      <c r="J36" s="279">
        <v>-110700</v>
      </c>
      <c r="K36" s="203"/>
      <c r="L36" s="203">
        <f t="shared" si="1"/>
        <v>-110700</v>
      </c>
    </row>
    <row r="37" spans="1:12" s="33" customFormat="1" ht="24.75" customHeight="1">
      <c r="A37" s="18" t="s">
        <v>355</v>
      </c>
      <c r="B37" s="148"/>
      <c r="C37" s="354" t="s">
        <v>354</v>
      </c>
      <c r="D37" s="358"/>
      <c r="E37" s="355"/>
      <c r="F37" s="21"/>
      <c r="G37" s="10"/>
      <c r="H37" s="126"/>
      <c r="I37" s="126">
        <f t="shared" si="0"/>
        <v>0</v>
      </c>
      <c r="J37" s="126"/>
      <c r="K37" s="126"/>
      <c r="L37" s="126">
        <f t="shared" si="1"/>
        <v>0</v>
      </c>
    </row>
    <row r="38" spans="1:12" s="33" customFormat="1" ht="12.75" customHeight="1">
      <c r="A38" s="18" t="s">
        <v>81</v>
      </c>
      <c r="B38" s="148"/>
      <c r="C38" s="177" t="s">
        <v>353</v>
      </c>
      <c r="D38" s="187"/>
      <c r="E38" s="188"/>
      <c r="F38" s="21"/>
      <c r="G38" s="10"/>
      <c r="H38" s="126"/>
      <c r="I38" s="126">
        <f t="shared" si="0"/>
        <v>0</v>
      </c>
      <c r="J38" s="126"/>
      <c r="K38" s="126"/>
      <c r="L38" s="126">
        <f t="shared" si="1"/>
        <v>0</v>
      </c>
    </row>
    <row r="39" spans="1:12" s="33" customFormat="1" ht="24.75" customHeight="1">
      <c r="A39" s="18" t="s">
        <v>352</v>
      </c>
      <c r="B39" s="148"/>
      <c r="C39" s="354" t="s">
        <v>168</v>
      </c>
      <c r="D39" s="370"/>
      <c r="E39" s="371"/>
      <c r="F39" s="21"/>
      <c r="G39" s="10"/>
      <c r="H39" s="126"/>
      <c r="I39" s="126">
        <f t="shared" si="0"/>
        <v>0</v>
      </c>
      <c r="J39" s="126"/>
      <c r="K39" s="126"/>
      <c r="L39" s="126">
        <f t="shared" si="1"/>
        <v>0</v>
      </c>
    </row>
    <row r="40" spans="1:12" s="33" customFormat="1" ht="12.75" customHeight="1">
      <c r="A40" s="18" t="s">
        <v>351</v>
      </c>
      <c r="B40" s="148"/>
      <c r="C40" s="19" t="s">
        <v>169</v>
      </c>
      <c r="D40" s="19"/>
      <c r="E40" s="147"/>
      <c r="F40" s="21"/>
      <c r="G40" s="10"/>
      <c r="H40" s="126"/>
      <c r="I40" s="126">
        <f t="shared" si="0"/>
        <v>0</v>
      </c>
      <c r="J40" s="126"/>
      <c r="K40" s="126"/>
      <c r="L40" s="126">
        <f t="shared" si="1"/>
        <v>0</v>
      </c>
    </row>
    <row r="41" spans="1:12" s="33" customFormat="1" ht="12.75" customHeight="1">
      <c r="A41" s="10" t="s">
        <v>88</v>
      </c>
      <c r="B41" s="184" t="s">
        <v>207</v>
      </c>
      <c r="C41" s="185"/>
      <c r="D41" s="185"/>
      <c r="E41" s="186"/>
      <c r="F41" s="14"/>
      <c r="G41" s="279">
        <f>SUM(G42:G53)</f>
        <v>-3704164.9599999995</v>
      </c>
      <c r="H41" s="203">
        <f>SUM(H42:H53)</f>
        <v>0</v>
      </c>
      <c r="I41" s="281">
        <f>SUM(I42:I53)</f>
        <v>-3704164.9599999995</v>
      </c>
      <c r="J41" s="203">
        <f>SUM(J42:J53)</f>
        <v>-3747876.65</v>
      </c>
      <c r="K41" s="203"/>
      <c r="L41" s="279">
        <f t="shared" si="1"/>
        <v>-3747876.65</v>
      </c>
    </row>
    <row r="42" spans="1:12" s="33" customFormat="1" ht="12.75" customHeight="1">
      <c r="A42" s="27" t="s">
        <v>90</v>
      </c>
      <c r="B42" s="179"/>
      <c r="C42" s="177" t="s">
        <v>205</v>
      </c>
      <c r="D42" s="165"/>
      <c r="E42" s="165"/>
      <c r="F42" s="29"/>
      <c r="G42" s="293">
        <v>-3096709.96</v>
      </c>
      <c r="H42" s="203"/>
      <c r="I42" s="281">
        <f aca="true" t="shared" si="2" ref="I42:I53">SUM(G42)</f>
        <v>-3096709.96</v>
      </c>
      <c r="J42" s="279">
        <v>-3185962.7</v>
      </c>
      <c r="K42" s="203"/>
      <c r="L42" s="279">
        <f t="shared" si="1"/>
        <v>-3185962.7</v>
      </c>
    </row>
    <row r="43" spans="1:12" s="33" customFormat="1" ht="12.75" customHeight="1">
      <c r="A43" s="27" t="s">
        <v>91</v>
      </c>
      <c r="B43" s="179"/>
      <c r="C43" s="22" t="s">
        <v>136</v>
      </c>
      <c r="D43" s="187"/>
      <c r="E43" s="187"/>
      <c r="F43" s="29"/>
      <c r="G43" s="293">
        <v>-142032.4</v>
      </c>
      <c r="H43" s="203"/>
      <c r="I43" s="281">
        <f t="shared" si="2"/>
        <v>-142032.4</v>
      </c>
      <c r="J43" s="279">
        <v>-89745.32</v>
      </c>
      <c r="K43" s="203"/>
      <c r="L43" s="203">
        <f t="shared" si="1"/>
        <v>-89745.32</v>
      </c>
    </row>
    <row r="44" spans="1:12" s="33" customFormat="1" ht="12.75" customHeight="1">
      <c r="A44" s="27" t="s">
        <v>92</v>
      </c>
      <c r="B44" s="179"/>
      <c r="C44" s="22" t="s">
        <v>170</v>
      </c>
      <c r="D44" s="187"/>
      <c r="E44" s="187"/>
      <c r="F44" s="29"/>
      <c r="G44" s="293"/>
      <c r="H44" s="203"/>
      <c r="I44" s="281">
        <f t="shared" si="2"/>
        <v>0</v>
      </c>
      <c r="J44" s="279">
        <f>I44</f>
        <v>0</v>
      </c>
      <c r="K44" s="203"/>
      <c r="L44" s="203">
        <f t="shared" si="1"/>
        <v>0</v>
      </c>
    </row>
    <row r="45" spans="1:12" s="33" customFormat="1" ht="12.75" customHeight="1">
      <c r="A45" s="27" t="s">
        <v>93</v>
      </c>
      <c r="B45" s="179"/>
      <c r="C45" s="22" t="s">
        <v>171</v>
      </c>
      <c r="D45" s="187"/>
      <c r="E45" s="187"/>
      <c r="F45" s="29"/>
      <c r="G45" s="293">
        <v>-400</v>
      </c>
      <c r="H45" s="203"/>
      <c r="I45" s="281">
        <f t="shared" si="2"/>
        <v>-400</v>
      </c>
      <c r="J45" s="279">
        <v>-601.01</v>
      </c>
      <c r="K45" s="203"/>
      <c r="L45" s="203">
        <f t="shared" si="1"/>
        <v>-601.01</v>
      </c>
    </row>
    <row r="46" spans="1:12" s="33" customFormat="1" ht="12.75" customHeight="1">
      <c r="A46" s="27" t="s">
        <v>94</v>
      </c>
      <c r="B46" s="179"/>
      <c r="C46" s="22" t="s">
        <v>172</v>
      </c>
      <c r="D46" s="187"/>
      <c r="E46" s="187"/>
      <c r="F46" s="14"/>
      <c r="G46" s="293">
        <v>-17969.67</v>
      </c>
      <c r="H46" s="203"/>
      <c r="I46" s="281">
        <f t="shared" si="2"/>
        <v>-17969.67</v>
      </c>
      <c r="J46" s="279">
        <v>-18030.5</v>
      </c>
      <c r="K46" s="203"/>
      <c r="L46" s="203">
        <f t="shared" si="1"/>
        <v>-18030.5</v>
      </c>
    </row>
    <row r="47" spans="1:12" s="33" customFormat="1" ht="12.75" customHeight="1">
      <c r="A47" s="27" t="s">
        <v>95</v>
      </c>
      <c r="B47" s="179"/>
      <c r="C47" s="177" t="s">
        <v>350</v>
      </c>
      <c r="D47" s="165"/>
      <c r="E47" s="165"/>
      <c r="F47" s="14"/>
      <c r="G47" s="293">
        <v>-12767.73</v>
      </c>
      <c r="H47" s="203"/>
      <c r="I47" s="281">
        <f t="shared" si="2"/>
        <v>-12767.73</v>
      </c>
      <c r="J47" s="279">
        <v>-22742.14</v>
      </c>
      <c r="K47" s="203"/>
      <c r="L47" s="203">
        <f t="shared" si="1"/>
        <v>-22742.14</v>
      </c>
    </row>
    <row r="48" spans="1:12" s="33" customFormat="1" ht="12.75" customHeight="1">
      <c r="A48" s="27" t="s">
        <v>173</v>
      </c>
      <c r="B48" s="179"/>
      <c r="C48" s="189" t="s">
        <v>349</v>
      </c>
      <c r="D48" s="188"/>
      <c r="E48" s="188"/>
      <c r="F48" s="14"/>
      <c r="G48" s="293">
        <v>-352536.97</v>
      </c>
      <c r="H48" s="203"/>
      <c r="I48" s="281">
        <f t="shared" si="2"/>
        <v>-352536.97</v>
      </c>
      <c r="J48" s="279">
        <v>-349672.34</v>
      </c>
      <c r="K48" s="203"/>
      <c r="L48" s="203">
        <f t="shared" si="1"/>
        <v>-349672.34</v>
      </c>
    </row>
    <row r="49" spans="1:12" s="33" customFormat="1" ht="12.75" customHeight="1">
      <c r="A49" s="27" t="s">
        <v>174</v>
      </c>
      <c r="B49" s="179"/>
      <c r="C49" s="189" t="s">
        <v>143</v>
      </c>
      <c r="D49" s="188"/>
      <c r="E49" s="188"/>
      <c r="F49" s="14"/>
      <c r="G49" s="294"/>
      <c r="H49" s="203"/>
      <c r="I49" s="281">
        <f t="shared" si="2"/>
        <v>0</v>
      </c>
      <c r="J49" s="279">
        <f>I49</f>
        <v>0</v>
      </c>
      <c r="K49" s="203"/>
      <c r="L49" s="203">
        <f t="shared" si="1"/>
        <v>0</v>
      </c>
    </row>
    <row r="50" spans="1:12" s="33" customFormat="1" ht="12.75" customHeight="1">
      <c r="A50" s="27" t="s">
        <v>175</v>
      </c>
      <c r="B50" s="179"/>
      <c r="C50" s="189" t="s">
        <v>144</v>
      </c>
      <c r="D50" s="188"/>
      <c r="E50" s="188"/>
      <c r="F50" s="14"/>
      <c r="G50" s="293"/>
      <c r="H50" s="203"/>
      <c r="I50" s="281">
        <f t="shared" si="2"/>
        <v>0</v>
      </c>
      <c r="J50" s="279">
        <f>I50</f>
        <v>0</v>
      </c>
      <c r="K50" s="203"/>
      <c r="L50" s="203">
        <f t="shared" si="1"/>
        <v>0</v>
      </c>
    </row>
    <row r="51" spans="1:12" s="33" customFormat="1" ht="12.75" customHeight="1">
      <c r="A51" s="27" t="s">
        <v>176</v>
      </c>
      <c r="B51" s="179"/>
      <c r="C51" s="189" t="s">
        <v>208</v>
      </c>
      <c r="D51" s="188"/>
      <c r="E51" s="188"/>
      <c r="F51" s="14"/>
      <c r="G51" s="293">
        <v>-81748.23</v>
      </c>
      <c r="H51" s="203"/>
      <c r="I51" s="281">
        <f t="shared" si="2"/>
        <v>-81748.23</v>
      </c>
      <c r="J51" s="279">
        <v>-81122.64</v>
      </c>
      <c r="K51" s="203"/>
      <c r="L51" s="203">
        <f t="shared" si="1"/>
        <v>-81122.64</v>
      </c>
    </row>
    <row r="52" spans="1:12" s="33" customFormat="1" ht="12.75" customHeight="1">
      <c r="A52" s="27" t="s">
        <v>177</v>
      </c>
      <c r="B52" s="179"/>
      <c r="C52" s="189" t="s">
        <v>348</v>
      </c>
      <c r="D52" s="188"/>
      <c r="E52" s="188"/>
      <c r="F52" s="14"/>
      <c r="G52" s="274"/>
      <c r="H52" s="126"/>
      <c r="I52" s="280">
        <f t="shared" si="2"/>
        <v>0</v>
      </c>
      <c r="J52" s="126"/>
      <c r="K52" s="126"/>
      <c r="L52" s="126">
        <f t="shared" si="1"/>
        <v>0</v>
      </c>
    </row>
    <row r="53" spans="1:12" s="33" customFormat="1" ht="12.75" customHeight="1">
      <c r="A53" s="27" t="s">
        <v>178</v>
      </c>
      <c r="B53" s="179"/>
      <c r="C53" s="189" t="s">
        <v>209</v>
      </c>
      <c r="D53" s="188"/>
      <c r="E53" s="188"/>
      <c r="F53" s="14"/>
      <c r="G53" s="274"/>
      <c r="H53" s="126"/>
      <c r="I53" s="280">
        <f t="shared" si="2"/>
        <v>0</v>
      </c>
      <c r="J53" s="126"/>
      <c r="K53" s="126"/>
      <c r="L53" s="126">
        <f t="shared" si="1"/>
        <v>0</v>
      </c>
    </row>
    <row r="54" spans="1:12" s="33" customFormat="1" ht="24.75" customHeight="1">
      <c r="A54" s="9" t="s">
        <v>96</v>
      </c>
      <c r="B54" s="368" t="s">
        <v>347</v>
      </c>
      <c r="C54" s="372"/>
      <c r="D54" s="370"/>
      <c r="E54" s="371"/>
      <c r="F54" s="21"/>
      <c r="G54" s="125">
        <f>G55-G56+G57-G61+G65+G66+G67+G68</f>
        <v>-54000</v>
      </c>
      <c r="H54" s="125">
        <f>H55-H56+H57-H61+H65+H66+H67+H68</f>
        <v>0</v>
      </c>
      <c r="I54" s="125">
        <f>I55-I56+I57-I61+I65+I66+I67+I68</f>
        <v>-54000</v>
      </c>
      <c r="J54" s="125">
        <f>J55-J56+J57-J61+J65+J66+J67+J68</f>
        <v>-52000</v>
      </c>
      <c r="K54" s="125"/>
      <c r="L54" s="126">
        <f t="shared" si="1"/>
        <v>-52000</v>
      </c>
    </row>
    <row r="55" spans="1:12" s="33" customFormat="1" ht="24.75" customHeight="1">
      <c r="A55" s="10" t="s">
        <v>70</v>
      </c>
      <c r="B55" s="356" t="s">
        <v>346</v>
      </c>
      <c r="C55" s="354"/>
      <c r="D55" s="354"/>
      <c r="E55" s="373"/>
      <c r="F55" s="14"/>
      <c r="G55" s="10">
        <v>-54000</v>
      </c>
      <c r="H55" s="126"/>
      <c r="I55" s="126">
        <f aca="true" t="shared" si="3" ref="I55:I68">SUM(G55)</f>
        <v>-54000</v>
      </c>
      <c r="J55" s="126">
        <v>-52000</v>
      </c>
      <c r="K55" s="126"/>
      <c r="L55" s="126">
        <f t="shared" si="1"/>
        <v>-52000</v>
      </c>
    </row>
    <row r="56" spans="1:12" s="33" customFormat="1" ht="24.75" customHeight="1">
      <c r="A56" s="10" t="s">
        <v>77</v>
      </c>
      <c r="B56" s="362" t="s">
        <v>345</v>
      </c>
      <c r="C56" s="375"/>
      <c r="D56" s="375"/>
      <c r="E56" s="376"/>
      <c r="F56" s="14"/>
      <c r="G56" s="10"/>
      <c r="H56" s="126"/>
      <c r="I56" s="126">
        <f t="shared" si="3"/>
        <v>0</v>
      </c>
      <c r="J56" s="126"/>
      <c r="K56" s="126"/>
      <c r="L56" s="126">
        <f t="shared" si="1"/>
        <v>0</v>
      </c>
    </row>
    <row r="57" spans="1:12" s="33" customFormat="1" ht="12.75" customHeight="1">
      <c r="A57" s="10" t="s">
        <v>88</v>
      </c>
      <c r="B57" s="362" t="s">
        <v>344</v>
      </c>
      <c r="C57" s="375"/>
      <c r="D57" s="370"/>
      <c r="E57" s="371"/>
      <c r="F57" s="14"/>
      <c r="G57" s="126">
        <f>SUM(G58:G60)</f>
        <v>0</v>
      </c>
      <c r="H57" s="126"/>
      <c r="I57" s="126">
        <f t="shared" si="3"/>
        <v>0</v>
      </c>
      <c r="J57" s="126"/>
      <c r="K57" s="126"/>
      <c r="L57" s="126">
        <f t="shared" si="1"/>
        <v>0</v>
      </c>
    </row>
    <row r="58" spans="1:12" s="33" customFormat="1" ht="24.75" customHeight="1">
      <c r="A58" s="27" t="s">
        <v>90</v>
      </c>
      <c r="B58" s="179"/>
      <c r="C58" s="374" t="s">
        <v>192</v>
      </c>
      <c r="D58" s="370"/>
      <c r="E58" s="371"/>
      <c r="F58" s="14"/>
      <c r="G58" s="10"/>
      <c r="H58" s="126"/>
      <c r="I58" s="126">
        <f t="shared" si="3"/>
        <v>0</v>
      </c>
      <c r="J58" s="126"/>
      <c r="K58" s="126"/>
      <c r="L58" s="126">
        <f t="shared" si="1"/>
        <v>0</v>
      </c>
    </row>
    <row r="59" spans="1:12" s="33" customFormat="1" ht="24.75" customHeight="1">
      <c r="A59" s="28" t="s">
        <v>91</v>
      </c>
      <c r="B59" s="179"/>
      <c r="C59" s="374" t="s">
        <v>343</v>
      </c>
      <c r="D59" s="358"/>
      <c r="E59" s="355"/>
      <c r="F59" s="190"/>
      <c r="G59" s="204"/>
      <c r="H59" s="127"/>
      <c r="I59" s="126">
        <f t="shared" si="3"/>
        <v>0</v>
      </c>
      <c r="J59" s="127"/>
      <c r="K59" s="127"/>
      <c r="L59" s="126">
        <f t="shared" si="1"/>
        <v>0</v>
      </c>
    </row>
    <row r="60" spans="1:12" s="33" customFormat="1" ht="12.75" customHeight="1">
      <c r="A60" s="27" t="s">
        <v>92</v>
      </c>
      <c r="B60" s="179"/>
      <c r="C60" s="177" t="s">
        <v>342</v>
      </c>
      <c r="D60" s="22"/>
      <c r="E60" s="22"/>
      <c r="F60" s="29"/>
      <c r="G60" s="10"/>
      <c r="H60" s="126"/>
      <c r="I60" s="126">
        <f t="shared" si="3"/>
        <v>0</v>
      </c>
      <c r="J60" s="126"/>
      <c r="K60" s="126"/>
      <c r="L60" s="126">
        <f t="shared" si="1"/>
        <v>0</v>
      </c>
    </row>
    <row r="61" spans="1:12" s="33" customFormat="1" ht="12.75" customHeight="1">
      <c r="A61" s="10" t="s">
        <v>104</v>
      </c>
      <c r="B61" s="184" t="s">
        <v>179</v>
      </c>
      <c r="C61" s="185"/>
      <c r="D61" s="185"/>
      <c r="E61" s="186"/>
      <c r="F61" s="29"/>
      <c r="G61" s="126">
        <f>SUM(G62:G64)</f>
        <v>0</v>
      </c>
      <c r="H61" s="126"/>
      <c r="I61" s="126">
        <f t="shared" si="3"/>
        <v>0</v>
      </c>
      <c r="J61" s="126"/>
      <c r="K61" s="126"/>
      <c r="L61" s="126">
        <f t="shared" si="1"/>
        <v>0</v>
      </c>
    </row>
    <row r="62" spans="1:12" s="33" customFormat="1" ht="24.75" customHeight="1">
      <c r="A62" s="18" t="s">
        <v>180</v>
      </c>
      <c r="B62" s="148"/>
      <c r="C62" s="374" t="s">
        <v>192</v>
      </c>
      <c r="D62" s="370"/>
      <c r="E62" s="371"/>
      <c r="F62" s="155"/>
      <c r="G62" s="10"/>
      <c r="H62" s="126"/>
      <c r="I62" s="126">
        <f t="shared" si="3"/>
        <v>0</v>
      </c>
      <c r="J62" s="126"/>
      <c r="K62" s="126"/>
      <c r="L62" s="126">
        <f t="shared" si="1"/>
        <v>0</v>
      </c>
    </row>
    <row r="63" spans="1:12" s="33" customFormat="1" ht="24.75" customHeight="1">
      <c r="A63" s="18" t="s">
        <v>181</v>
      </c>
      <c r="B63" s="148"/>
      <c r="C63" s="374" t="s">
        <v>343</v>
      </c>
      <c r="D63" s="358"/>
      <c r="E63" s="355"/>
      <c r="F63" s="155"/>
      <c r="G63" s="10"/>
      <c r="H63" s="126"/>
      <c r="I63" s="126">
        <f t="shared" si="3"/>
        <v>0</v>
      </c>
      <c r="J63" s="126"/>
      <c r="K63" s="126"/>
      <c r="L63" s="126">
        <f t="shared" si="1"/>
        <v>0</v>
      </c>
    </row>
    <row r="64" spans="1:12" s="33" customFormat="1" ht="12.75" customHeight="1">
      <c r="A64" s="18" t="s">
        <v>182</v>
      </c>
      <c r="B64" s="148"/>
      <c r="C64" s="374" t="s">
        <v>342</v>
      </c>
      <c r="D64" s="358"/>
      <c r="E64" s="355"/>
      <c r="F64" s="155"/>
      <c r="G64" s="10"/>
      <c r="H64" s="126"/>
      <c r="I64" s="126">
        <f t="shared" si="3"/>
        <v>0</v>
      </c>
      <c r="J64" s="126"/>
      <c r="K64" s="126"/>
      <c r="L64" s="126">
        <f t="shared" si="1"/>
        <v>0</v>
      </c>
    </row>
    <row r="65" spans="1:12" s="33" customFormat="1" ht="24.75" customHeight="1">
      <c r="A65" s="10" t="s">
        <v>106</v>
      </c>
      <c r="B65" s="356" t="s">
        <v>341</v>
      </c>
      <c r="C65" s="354"/>
      <c r="D65" s="370"/>
      <c r="E65" s="371"/>
      <c r="F65" s="14"/>
      <c r="G65" s="10"/>
      <c r="H65" s="126"/>
      <c r="I65" s="126">
        <f t="shared" si="3"/>
        <v>0</v>
      </c>
      <c r="J65" s="126"/>
      <c r="K65" s="126"/>
      <c r="L65" s="126">
        <f t="shared" si="1"/>
        <v>0</v>
      </c>
    </row>
    <row r="66" spans="1:12" s="33" customFormat="1" ht="24.75" customHeight="1">
      <c r="A66" s="10" t="s">
        <v>138</v>
      </c>
      <c r="B66" s="362" t="s">
        <v>340</v>
      </c>
      <c r="C66" s="375"/>
      <c r="D66" s="358"/>
      <c r="E66" s="355"/>
      <c r="F66" s="29"/>
      <c r="G66" s="10"/>
      <c r="H66" s="126"/>
      <c r="I66" s="126">
        <f t="shared" si="3"/>
        <v>0</v>
      </c>
      <c r="J66" s="126"/>
      <c r="K66" s="126"/>
      <c r="L66" s="126">
        <f t="shared" si="1"/>
        <v>0</v>
      </c>
    </row>
    <row r="67" spans="1:12" s="33" customFormat="1" ht="24.75" customHeight="1">
      <c r="A67" s="10" t="s">
        <v>140</v>
      </c>
      <c r="B67" s="362" t="s">
        <v>339</v>
      </c>
      <c r="C67" s="375"/>
      <c r="D67" s="370"/>
      <c r="E67" s="371"/>
      <c r="F67" s="29"/>
      <c r="G67" s="10"/>
      <c r="H67" s="126"/>
      <c r="I67" s="126">
        <f t="shared" si="3"/>
        <v>0</v>
      </c>
      <c r="J67" s="126"/>
      <c r="K67" s="126"/>
      <c r="L67" s="126">
        <f t="shared" si="1"/>
        <v>0</v>
      </c>
    </row>
    <row r="68" spans="1:12" s="33" customFormat="1" ht="24.75" customHeight="1">
      <c r="A68" s="26" t="s">
        <v>142</v>
      </c>
      <c r="B68" s="380" t="s">
        <v>338</v>
      </c>
      <c r="C68" s="374"/>
      <c r="D68" s="381"/>
      <c r="E68" s="382"/>
      <c r="F68" s="29"/>
      <c r="G68" s="10"/>
      <c r="H68" s="126"/>
      <c r="I68" s="126">
        <f t="shared" si="3"/>
        <v>0</v>
      </c>
      <c r="J68" s="126"/>
      <c r="K68" s="126"/>
      <c r="L68" s="126">
        <f t="shared" si="1"/>
        <v>0</v>
      </c>
    </row>
    <row r="69" spans="1:12" s="33" customFormat="1" ht="24.75" customHeight="1">
      <c r="A69" s="9" t="s">
        <v>97</v>
      </c>
      <c r="B69" s="368" t="s">
        <v>337</v>
      </c>
      <c r="C69" s="372"/>
      <c r="D69" s="370"/>
      <c r="E69" s="371"/>
      <c r="F69" s="14"/>
      <c r="G69" s="125">
        <f>G70-G71-G72+G73-G78+G79+G80</f>
        <v>54000</v>
      </c>
      <c r="H69" s="125">
        <f>H70-H71-H72+H73-H78+H79+H80</f>
        <v>0</v>
      </c>
      <c r="I69" s="125">
        <f>I70-I71-I72+I73-I78+I79+I80</f>
        <v>54000</v>
      </c>
      <c r="J69" s="125">
        <f>J70-J71-J72+J73-J78+J79+J80</f>
        <v>52000</v>
      </c>
      <c r="K69" s="125">
        <f>K70-K71-K72+K73-K78+K79+K80</f>
        <v>0</v>
      </c>
      <c r="L69" s="126">
        <f t="shared" si="1"/>
        <v>52000</v>
      </c>
    </row>
    <row r="70" spans="1:12" s="33" customFormat="1" ht="12.75" customHeight="1">
      <c r="A70" s="10" t="s">
        <v>70</v>
      </c>
      <c r="B70" s="23" t="s">
        <v>336</v>
      </c>
      <c r="C70" s="148"/>
      <c r="D70" s="148"/>
      <c r="E70" s="14"/>
      <c r="F70" s="14"/>
      <c r="G70" s="10"/>
      <c r="H70" s="126"/>
      <c r="I70" s="126">
        <f>SUM(G70)</f>
        <v>0</v>
      </c>
      <c r="J70" s="126"/>
      <c r="K70" s="126"/>
      <c r="L70" s="126">
        <f t="shared" si="1"/>
        <v>0</v>
      </c>
    </row>
    <row r="71" spans="1:12" s="33" customFormat="1" ht="12.75" customHeight="1">
      <c r="A71" s="10" t="s">
        <v>77</v>
      </c>
      <c r="B71" s="184" t="s">
        <v>335</v>
      </c>
      <c r="C71" s="191"/>
      <c r="D71" s="185"/>
      <c r="E71" s="186"/>
      <c r="F71" s="14"/>
      <c r="G71" s="10"/>
      <c r="H71" s="126"/>
      <c r="I71" s="126">
        <f>SUM(G71)</f>
        <v>0</v>
      </c>
      <c r="J71" s="126"/>
      <c r="K71" s="126"/>
      <c r="L71" s="126">
        <f t="shared" si="1"/>
        <v>0</v>
      </c>
    </row>
    <row r="72" spans="1:12" s="33" customFormat="1" ht="24.75" customHeight="1">
      <c r="A72" s="10" t="s">
        <v>88</v>
      </c>
      <c r="B72" s="356" t="s">
        <v>63</v>
      </c>
      <c r="C72" s="354"/>
      <c r="D72" s="370"/>
      <c r="E72" s="371"/>
      <c r="F72" s="14"/>
      <c r="G72" s="10"/>
      <c r="H72" s="126"/>
      <c r="I72" s="126">
        <f>SUM(G72)</f>
        <v>0</v>
      </c>
      <c r="J72" s="126"/>
      <c r="K72" s="126"/>
      <c r="L72" s="126">
        <f t="shared" si="1"/>
        <v>0</v>
      </c>
    </row>
    <row r="73" spans="1:12" s="33" customFormat="1" ht="30" customHeight="1">
      <c r="A73" s="10" t="s">
        <v>272</v>
      </c>
      <c r="B73" s="356" t="s">
        <v>35</v>
      </c>
      <c r="C73" s="357"/>
      <c r="D73" s="358"/>
      <c r="E73" s="355"/>
      <c r="F73" s="14"/>
      <c r="G73" s="126">
        <f>SUM(G74:G77)</f>
        <v>54000</v>
      </c>
      <c r="H73" s="126">
        <f>SUM(H74:H77)</f>
        <v>0</v>
      </c>
      <c r="I73" s="126">
        <f>SUM(I74:I77)</f>
        <v>54000</v>
      </c>
      <c r="J73" s="126">
        <f>SUM(J74:J77)</f>
        <v>52000</v>
      </c>
      <c r="K73" s="126">
        <f>SUM(K74:K77)</f>
        <v>0</v>
      </c>
      <c r="L73" s="126">
        <f>SUM(J73)</f>
        <v>52000</v>
      </c>
    </row>
    <row r="74" spans="1:12" s="33" customFormat="1" ht="12.75">
      <c r="A74" s="18" t="s">
        <v>180</v>
      </c>
      <c r="B74" s="192"/>
      <c r="C74" s="193"/>
      <c r="D74" s="19" t="s">
        <v>161</v>
      </c>
      <c r="E74" s="147"/>
      <c r="F74" s="29"/>
      <c r="G74" s="10">
        <v>54000</v>
      </c>
      <c r="H74" s="126"/>
      <c r="I74" s="126">
        <f aca="true" t="shared" si="4" ref="I74:I81">SUM(G74)</f>
        <v>54000</v>
      </c>
      <c r="J74" s="126">
        <v>52000</v>
      </c>
      <c r="K74" s="126"/>
      <c r="L74" s="126">
        <f t="shared" si="1"/>
        <v>52000</v>
      </c>
    </row>
    <row r="75" spans="1:12" s="33" customFormat="1" ht="12.75" customHeight="1">
      <c r="A75" s="18" t="s">
        <v>181</v>
      </c>
      <c r="B75" s="148"/>
      <c r="C75" s="194"/>
      <c r="D75" s="19" t="s">
        <v>109</v>
      </c>
      <c r="E75" s="147"/>
      <c r="F75" s="14"/>
      <c r="G75" s="10"/>
      <c r="H75" s="126"/>
      <c r="I75" s="126">
        <f t="shared" si="4"/>
        <v>0</v>
      </c>
      <c r="J75" s="126"/>
      <c r="K75" s="126"/>
      <c r="L75" s="126">
        <f t="shared" si="1"/>
        <v>0</v>
      </c>
    </row>
    <row r="76" spans="1:12" s="33" customFormat="1" ht="24.75" customHeight="1">
      <c r="A76" s="18" t="s">
        <v>182</v>
      </c>
      <c r="B76" s="148"/>
      <c r="C76" s="149"/>
      <c r="D76" s="354" t="s">
        <v>334</v>
      </c>
      <c r="E76" s="355"/>
      <c r="F76" s="24"/>
      <c r="G76" s="10"/>
      <c r="H76" s="126"/>
      <c r="I76" s="126">
        <f t="shared" si="4"/>
        <v>0</v>
      </c>
      <c r="J76" s="126"/>
      <c r="K76" s="126"/>
      <c r="L76" s="126">
        <f t="shared" si="1"/>
        <v>0</v>
      </c>
    </row>
    <row r="77" spans="1:12" s="33" customFormat="1" ht="12.75" customHeight="1">
      <c r="A77" s="18" t="s">
        <v>64</v>
      </c>
      <c r="B77" s="148"/>
      <c r="C77" s="149"/>
      <c r="D77" s="19" t="s">
        <v>333</v>
      </c>
      <c r="E77" s="20"/>
      <c r="F77" s="14"/>
      <c r="G77" s="10"/>
      <c r="H77" s="126"/>
      <c r="I77" s="126">
        <f t="shared" si="4"/>
        <v>0</v>
      </c>
      <c r="J77" s="126"/>
      <c r="K77" s="126"/>
      <c r="L77" s="126">
        <f t="shared" si="1"/>
        <v>0</v>
      </c>
    </row>
    <row r="78" spans="1:12" s="33" customFormat="1" ht="27.75" customHeight="1">
      <c r="A78" s="18" t="s">
        <v>106</v>
      </c>
      <c r="B78" s="362" t="s">
        <v>332</v>
      </c>
      <c r="C78" s="363"/>
      <c r="D78" s="358"/>
      <c r="E78" s="355"/>
      <c r="F78" s="29"/>
      <c r="G78" s="10"/>
      <c r="H78" s="126"/>
      <c r="I78" s="126">
        <f t="shared" si="4"/>
        <v>0</v>
      </c>
      <c r="J78" s="126"/>
      <c r="K78" s="126"/>
      <c r="L78" s="126">
        <f t="shared" si="1"/>
        <v>0</v>
      </c>
    </row>
    <row r="79" spans="1:12" s="33" customFormat="1" ht="12.75">
      <c r="A79" s="18" t="s">
        <v>138</v>
      </c>
      <c r="B79" s="195" t="s">
        <v>65</v>
      </c>
      <c r="C79" s="171"/>
      <c r="D79" s="196"/>
      <c r="E79" s="173"/>
      <c r="F79" s="29"/>
      <c r="G79" s="10"/>
      <c r="H79" s="126"/>
      <c r="I79" s="126">
        <f t="shared" si="4"/>
        <v>0</v>
      </c>
      <c r="J79" s="126"/>
      <c r="K79" s="126"/>
      <c r="L79" s="126">
        <f t="shared" si="1"/>
        <v>0</v>
      </c>
    </row>
    <row r="80" spans="1:12" s="33" customFormat="1" ht="12.75">
      <c r="A80" s="18" t="s">
        <v>140</v>
      </c>
      <c r="B80" s="195" t="s">
        <v>210</v>
      </c>
      <c r="C80" s="171"/>
      <c r="D80" s="182"/>
      <c r="E80" s="197"/>
      <c r="F80" s="29"/>
      <c r="G80" s="10"/>
      <c r="H80" s="126"/>
      <c r="I80" s="126">
        <f t="shared" si="4"/>
        <v>0</v>
      </c>
      <c r="J80" s="126"/>
      <c r="K80" s="126"/>
      <c r="L80" s="126">
        <f t="shared" si="1"/>
        <v>0</v>
      </c>
    </row>
    <row r="81" spans="1:12" s="33" customFormat="1" ht="39" customHeight="1">
      <c r="A81" s="9" t="s">
        <v>107</v>
      </c>
      <c r="B81" s="359" t="s">
        <v>331</v>
      </c>
      <c r="C81" s="360"/>
      <c r="D81" s="360"/>
      <c r="E81" s="361"/>
      <c r="F81" s="24"/>
      <c r="G81" s="10"/>
      <c r="H81" s="126"/>
      <c r="I81" s="126">
        <f t="shared" si="4"/>
        <v>0</v>
      </c>
      <c r="J81" s="126"/>
      <c r="K81" s="126"/>
      <c r="L81" s="126">
        <f t="shared" si="1"/>
        <v>0</v>
      </c>
    </row>
    <row r="82" spans="1:12" s="33" customFormat="1" ht="24.75" customHeight="1">
      <c r="A82" s="9"/>
      <c r="B82" s="368" t="s">
        <v>330</v>
      </c>
      <c r="C82" s="369"/>
      <c r="D82" s="370"/>
      <c r="E82" s="371"/>
      <c r="F82" s="24"/>
      <c r="G82" s="268">
        <f aca="true" t="shared" si="5" ref="G82:L82">G21</f>
        <v>-10574.00999999931</v>
      </c>
      <c r="H82" s="268">
        <f t="shared" si="5"/>
        <v>0</v>
      </c>
      <c r="I82" s="268">
        <f t="shared" si="5"/>
        <v>-10574.00999999931</v>
      </c>
      <c r="J82" s="268">
        <f t="shared" si="5"/>
        <v>-17810.159999999683</v>
      </c>
      <c r="K82" s="268">
        <f t="shared" si="5"/>
        <v>0</v>
      </c>
      <c r="L82" s="268">
        <f t="shared" si="5"/>
        <v>-17810.159999999683</v>
      </c>
    </row>
    <row r="83" spans="1:12" s="33" customFormat="1" ht="24.75" customHeight="1">
      <c r="A83" s="38"/>
      <c r="B83" s="368" t="s">
        <v>66</v>
      </c>
      <c r="C83" s="372"/>
      <c r="D83" s="370"/>
      <c r="E83" s="371"/>
      <c r="F83" s="14"/>
      <c r="G83" s="9">
        <v>18949.84</v>
      </c>
      <c r="H83" s="125"/>
      <c r="I83" s="125">
        <f>SUM(G83)</f>
        <v>18949.84</v>
      </c>
      <c r="J83" s="125">
        <v>36760</v>
      </c>
      <c r="K83" s="125">
        <v>0</v>
      </c>
      <c r="L83" s="125">
        <v>36760</v>
      </c>
    </row>
    <row r="84" spans="1:12" s="33" customFormat="1" ht="24.75" customHeight="1">
      <c r="A84" s="198"/>
      <c r="B84" s="364" t="s">
        <v>67</v>
      </c>
      <c r="C84" s="365"/>
      <c r="D84" s="366"/>
      <c r="E84" s="367"/>
      <c r="F84" s="14"/>
      <c r="G84" s="268">
        <f aca="true" t="shared" si="6" ref="G84:L84">SUM(G82:G83)</f>
        <v>8375.83000000069</v>
      </c>
      <c r="H84" s="125">
        <f t="shared" si="6"/>
        <v>0</v>
      </c>
      <c r="I84" s="125">
        <f t="shared" si="6"/>
        <v>8375.83000000069</v>
      </c>
      <c r="J84" s="125">
        <f t="shared" si="6"/>
        <v>18949.840000000317</v>
      </c>
      <c r="K84" s="125">
        <f t="shared" si="6"/>
        <v>0</v>
      </c>
      <c r="L84" s="125">
        <f t="shared" si="6"/>
        <v>18949.840000000317</v>
      </c>
    </row>
    <row r="85" spans="1:11" s="33" customFormat="1" ht="12.75" customHeight="1">
      <c r="A85" s="144"/>
      <c r="B85" s="145"/>
      <c r="C85" s="145"/>
      <c r="D85" s="145"/>
      <c r="E85" s="145"/>
      <c r="F85" s="145"/>
      <c r="G85" s="146"/>
      <c r="H85" s="146"/>
      <c r="I85" s="246"/>
      <c r="J85" s="146"/>
      <c r="K85" s="146"/>
    </row>
    <row r="86" spans="1:11" s="33" customFormat="1" ht="15.75" customHeight="1">
      <c r="A86" s="285" t="s">
        <v>54</v>
      </c>
      <c r="B86" s="199"/>
      <c r="C86" s="199"/>
      <c r="D86" s="199"/>
      <c r="E86" s="199"/>
      <c r="F86" s="199"/>
      <c r="G86" s="199"/>
      <c r="H86" s="199"/>
      <c r="I86" s="353" t="s">
        <v>2</v>
      </c>
      <c r="J86" s="353"/>
      <c r="K86" s="353"/>
    </row>
    <row r="87" spans="1:11" s="33" customFormat="1" ht="12" customHeight="1">
      <c r="A87" s="351" t="s">
        <v>313</v>
      </c>
      <c r="B87" s="351"/>
      <c r="C87" s="351"/>
      <c r="D87" s="351"/>
      <c r="E87" s="351"/>
      <c r="F87" s="351"/>
      <c r="G87" s="351"/>
      <c r="H87" s="352" t="s">
        <v>329</v>
      </c>
      <c r="I87" s="352"/>
      <c r="J87" s="352" t="s">
        <v>287</v>
      </c>
      <c r="K87" s="352"/>
    </row>
    <row r="88" spans="1:11" s="33" customFormat="1" ht="22.5" customHeight="1">
      <c r="A88" s="285" t="s">
        <v>378</v>
      </c>
      <c r="B88" s="199"/>
      <c r="C88" s="199"/>
      <c r="D88" s="199"/>
      <c r="E88" s="199"/>
      <c r="F88" s="199"/>
      <c r="G88" s="199"/>
      <c r="H88" s="199"/>
      <c r="I88" s="353" t="s">
        <v>201</v>
      </c>
      <c r="J88" s="353"/>
      <c r="K88" s="353"/>
    </row>
    <row r="89" spans="1:11" s="33" customFormat="1" ht="12" customHeight="1">
      <c r="A89" s="351" t="s">
        <v>381</v>
      </c>
      <c r="B89" s="351"/>
      <c r="C89" s="351"/>
      <c r="D89" s="351"/>
      <c r="E89" s="351"/>
      <c r="F89" s="351"/>
      <c r="G89" s="351"/>
      <c r="H89" s="352" t="s">
        <v>329</v>
      </c>
      <c r="I89" s="352"/>
      <c r="J89" s="352" t="s">
        <v>287</v>
      </c>
      <c r="K89" s="352"/>
    </row>
    <row r="90" s="79" customFormat="1" ht="12.75">
      <c r="L90" s="118"/>
    </row>
    <row r="91" spans="6:12" s="79" customFormat="1" ht="12.75">
      <c r="F91" s="78"/>
      <c r="L91" s="118"/>
    </row>
    <row r="92" spans="6:12" s="79" customFormat="1" ht="12.75">
      <c r="F92" s="78"/>
      <c r="L92" s="118"/>
    </row>
    <row r="93" spans="6:12" s="79" customFormat="1" ht="12.75">
      <c r="F93" s="78"/>
      <c r="L93" s="118"/>
    </row>
    <row r="94" spans="6:12" s="79" customFormat="1" ht="12.75">
      <c r="F94" s="78"/>
      <c r="L94" s="118"/>
    </row>
    <row r="95" spans="6:12" s="79" customFormat="1" ht="12.75">
      <c r="F95" s="78"/>
      <c r="L95" s="118"/>
    </row>
    <row r="96" spans="6:12" s="79" customFormat="1" ht="12.75">
      <c r="F96" s="78"/>
      <c r="L96" s="118"/>
    </row>
    <row r="97" spans="6:12" s="79" customFormat="1" ht="12.75">
      <c r="F97" s="78"/>
      <c r="L97" s="118"/>
    </row>
    <row r="98" spans="6:12" s="79" customFormat="1" ht="12.75">
      <c r="F98" s="78"/>
      <c r="L98" s="118"/>
    </row>
    <row r="99" spans="6:12" s="79" customFormat="1" ht="12.75">
      <c r="F99" s="78"/>
      <c r="L99" s="118"/>
    </row>
    <row r="100" spans="6:12" s="79" customFormat="1" ht="12.75">
      <c r="F100" s="78"/>
      <c r="L100" s="118"/>
    </row>
    <row r="101" spans="6:12" s="79" customFormat="1" ht="12.75">
      <c r="F101" s="78"/>
      <c r="L101" s="118"/>
    </row>
  </sheetData>
  <sheetProtection/>
  <mergeCells count="50">
    <mergeCell ref="A4:L5"/>
    <mergeCell ref="E7:K7"/>
    <mergeCell ref="E8:K8"/>
    <mergeCell ref="E9:K9"/>
    <mergeCell ref="E6:H6"/>
    <mergeCell ref="A11:F11"/>
    <mergeCell ref="F17:L17"/>
    <mergeCell ref="G18:I18"/>
    <mergeCell ref="J18:L18"/>
    <mergeCell ref="A18:A19"/>
    <mergeCell ref="G12:I12"/>
    <mergeCell ref="G13:I13"/>
    <mergeCell ref="F18:F19"/>
    <mergeCell ref="G14:I14"/>
    <mergeCell ref="B18:E19"/>
    <mergeCell ref="B69:E69"/>
    <mergeCell ref="B66:E66"/>
    <mergeCell ref="B67:E67"/>
    <mergeCell ref="B72:E72"/>
    <mergeCell ref="B68:E68"/>
    <mergeCell ref="C59:E59"/>
    <mergeCell ref="B56:E56"/>
    <mergeCell ref="B65:E65"/>
    <mergeCell ref="B20:E20"/>
    <mergeCell ref="C58:E58"/>
    <mergeCell ref="C63:E63"/>
    <mergeCell ref="C64:E64"/>
    <mergeCell ref="C62:E62"/>
    <mergeCell ref="B57:E57"/>
    <mergeCell ref="C39:E39"/>
    <mergeCell ref="B21:E21"/>
    <mergeCell ref="D26:E26"/>
    <mergeCell ref="B55:E55"/>
    <mergeCell ref="C37:E37"/>
    <mergeCell ref="B54:E54"/>
    <mergeCell ref="I86:K86"/>
    <mergeCell ref="D76:E76"/>
    <mergeCell ref="B73:E73"/>
    <mergeCell ref="B81:E81"/>
    <mergeCell ref="B78:E78"/>
    <mergeCell ref="B84:E84"/>
    <mergeCell ref="B82:E82"/>
    <mergeCell ref="B83:E83"/>
    <mergeCell ref="A87:G87"/>
    <mergeCell ref="H87:I87"/>
    <mergeCell ref="J87:K87"/>
    <mergeCell ref="H89:I89"/>
    <mergeCell ref="J89:K89"/>
    <mergeCell ref="I88:K88"/>
    <mergeCell ref="A89:G8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zoomScale="85" zoomScaleNormal="85" zoomScalePageLayoutView="0" workbookViewId="0" topLeftCell="A1">
      <selection activeCell="G37" sqref="G37"/>
    </sheetView>
  </sheetViews>
  <sheetFormatPr defaultColWidth="9.140625" defaultRowHeight="12.75"/>
  <cols>
    <col min="1" max="1" width="6.00390625" style="122" customWidth="1"/>
    <col min="2" max="2" width="32.140625" style="85" customWidth="1"/>
    <col min="3" max="3" width="11.00390625" style="85" customWidth="1"/>
    <col min="4" max="4" width="9.140625" style="85" customWidth="1"/>
    <col min="5" max="5" width="9.28125" style="85" customWidth="1"/>
    <col min="6" max="6" width="8.7109375" style="85" customWidth="1"/>
    <col min="7" max="8" width="10.00390625" style="85" customWidth="1"/>
    <col min="9" max="9" width="10.8515625" style="85" customWidth="1"/>
    <col min="10" max="10" width="8.8515625" style="85" customWidth="1"/>
    <col min="11" max="11" width="10.00390625" style="85" customWidth="1"/>
    <col min="12" max="12" width="8.140625" style="85" customWidth="1"/>
    <col min="13" max="13" width="11.57421875" style="85" customWidth="1"/>
    <col min="14" max="14" width="13.140625" style="85" customWidth="1"/>
    <col min="15" max="16384" width="9.140625" style="85" customWidth="1"/>
  </cols>
  <sheetData>
    <row r="1" ht="12.75">
      <c r="I1" s="85" t="s">
        <v>4</v>
      </c>
    </row>
    <row r="2" ht="12.75">
      <c r="I2" s="85" t="s">
        <v>370</v>
      </c>
    </row>
    <row r="3" ht="7.5" customHeight="1"/>
    <row r="4" spans="1:11" s="88" customFormat="1" ht="12.75">
      <c r="A4" s="407" t="s">
        <v>37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</row>
    <row r="5" s="88" customFormat="1" ht="6.75" customHeight="1">
      <c r="A5" s="99"/>
    </row>
    <row r="6" spans="1:11" s="119" customFormat="1" ht="18" customHeight="1">
      <c r="A6" s="121" t="s">
        <v>36</v>
      </c>
      <c r="B6" s="411" t="s">
        <v>55</v>
      </c>
      <c r="C6" s="411"/>
      <c r="D6" s="411"/>
      <c r="E6" s="411"/>
      <c r="F6" s="120"/>
      <c r="G6" s="120"/>
      <c r="H6" s="120"/>
      <c r="I6" s="120"/>
      <c r="J6" s="121"/>
      <c r="K6" s="121"/>
    </row>
    <row r="7" spans="1:11" s="88" customFormat="1" ht="12.75">
      <c r="A7" s="406" t="s">
        <v>262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</row>
    <row r="8" spans="1:7" s="88" customFormat="1" ht="6" customHeight="1">
      <c r="A8" s="115"/>
      <c r="B8" s="115"/>
      <c r="C8" s="114"/>
      <c r="D8" s="114"/>
      <c r="E8" s="114"/>
      <c r="F8" s="114"/>
      <c r="G8" s="114"/>
    </row>
    <row r="9" spans="1:11" s="88" customFormat="1" ht="12.75">
      <c r="A9" s="408" t="s">
        <v>5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</row>
    <row r="10" s="88" customFormat="1" ht="9.75" customHeight="1">
      <c r="A10" s="99"/>
    </row>
    <row r="11" spans="1:13" s="88" customFormat="1" ht="12.75">
      <c r="A11" s="405" t="s">
        <v>68</v>
      </c>
      <c r="B11" s="405" t="s">
        <v>56</v>
      </c>
      <c r="C11" s="405" t="s">
        <v>211</v>
      </c>
      <c r="D11" s="405" t="s">
        <v>0</v>
      </c>
      <c r="E11" s="405"/>
      <c r="F11" s="405"/>
      <c r="G11" s="405"/>
      <c r="H11" s="405"/>
      <c r="I11" s="405"/>
      <c r="J11" s="410"/>
      <c r="K11" s="410"/>
      <c r="L11" s="405"/>
      <c r="M11" s="405" t="s">
        <v>212</v>
      </c>
    </row>
    <row r="12" spans="1:13" s="88" customFormat="1" ht="98.25" customHeight="1">
      <c r="A12" s="405"/>
      <c r="B12" s="405"/>
      <c r="C12" s="405"/>
      <c r="D12" s="202" t="s">
        <v>359</v>
      </c>
      <c r="E12" s="202" t="s">
        <v>38</v>
      </c>
      <c r="F12" s="202" t="s">
        <v>47</v>
      </c>
      <c r="G12" s="202" t="s">
        <v>6</v>
      </c>
      <c r="H12" s="202" t="s">
        <v>48</v>
      </c>
      <c r="I12" s="259" t="s">
        <v>380</v>
      </c>
      <c r="J12" s="202" t="s">
        <v>39</v>
      </c>
      <c r="K12" s="260" t="s">
        <v>40</v>
      </c>
      <c r="L12" s="261" t="s">
        <v>41</v>
      </c>
      <c r="M12" s="405"/>
    </row>
    <row r="13" spans="1:13" s="88" customFormat="1" ht="12.7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206" t="s">
        <v>42</v>
      </c>
      <c r="L13" s="16">
        <v>12</v>
      </c>
      <c r="M13" s="16">
        <v>13</v>
      </c>
    </row>
    <row r="14" spans="1:13" s="88" customFormat="1" ht="44.25" customHeight="1">
      <c r="A14" s="15" t="s">
        <v>155</v>
      </c>
      <c r="B14" s="262" t="s">
        <v>43</v>
      </c>
      <c r="C14" s="126">
        <f>SUM(C15:C16)</f>
        <v>81507.9</v>
      </c>
      <c r="D14" s="266">
        <f aca="true" t="shared" si="0" ref="D14:L14">SUM(D15:D16)</f>
        <v>3167725.7</v>
      </c>
      <c r="E14" s="126">
        <f t="shared" si="0"/>
        <v>0</v>
      </c>
      <c r="F14" s="126">
        <f t="shared" si="0"/>
        <v>19543.16</v>
      </c>
      <c r="G14" s="126">
        <f t="shared" si="0"/>
        <v>0</v>
      </c>
      <c r="H14" s="126">
        <f t="shared" si="0"/>
        <v>0</v>
      </c>
      <c r="I14" s="258">
        <f t="shared" si="0"/>
        <v>3154177.36</v>
      </c>
      <c r="J14" s="126">
        <f t="shared" si="0"/>
        <v>0</v>
      </c>
      <c r="K14" s="126">
        <f t="shared" si="0"/>
        <v>0</v>
      </c>
      <c r="L14" s="266">
        <f t="shared" si="0"/>
        <v>-2685.02</v>
      </c>
      <c r="M14" s="258">
        <f>SUM(M15:M16)</f>
        <v>111914.38000000002</v>
      </c>
    </row>
    <row r="15" spans="1:13" s="88" customFormat="1" ht="15" customHeight="1">
      <c r="A15" s="16" t="s">
        <v>213</v>
      </c>
      <c r="B15" s="87" t="s">
        <v>61</v>
      </c>
      <c r="C15" s="16">
        <v>78822.9</v>
      </c>
      <c r="D15" s="16">
        <v>54000</v>
      </c>
      <c r="E15" s="16"/>
      <c r="F15" s="16">
        <v>9644.51</v>
      </c>
      <c r="G15" s="16"/>
      <c r="H15" s="16"/>
      <c r="I15" s="264">
        <v>30553.03</v>
      </c>
      <c r="J15" s="16"/>
      <c r="K15" s="16"/>
      <c r="L15" s="267"/>
      <c r="M15" s="258">
        <f>C15+D15+E15+F15-G15-H15-I15-J15-K15+L15</f>
        <v>111914.38</v>
      </c>
    </row>
    <row r="16" spans="1:13" s="88" customFormat="1" ht="15" customHeight="1">
      <c r="A16" s="16" t="s">
        <v>214</v>
      </c>
      <c r="B16" s="87" t="s">
        <v>62</v>
      </c>
      <c r="C16" s="16">
        <v>2685</v>
      </c>
      <c r="D16" s="265">
        <v>3113725.7</v>
      </c>
      <c r="E16" s="16"/>
      <c r="F16" s="16">
        <v>9898.65</v>
      </c>
      <c r="G16" s="16"/>
      <c r="H16" s="16"/>
      <c r="I16" s="264">
        <v>3123624.33</v>
      </c>
      <c r="J16" s="16"/>
      <c r="K16" s="16"/>
      <c r="L16" s="267">
        <v>-2685.02</v>
      </c>
      <c r="M16" s="266">
        <f>C16+D16+E16+F16-G16-H16-I16-J16-K16+L16</f>
        <v>1.864464138634503E-11</v>
      </c>
    </row>
    <row r="17" spans="1:13" s="88" customFormat="1" ht="51" customHeight="1">
      <c r="A17" s="15" t="s">
        <v>156</v>
      </c>
      <c r="B17" s="262" t="s">
        <v>44</v>
      </c>
      <c r="C17" s="126">
        <f>SUM(C18:C19)</f>
        <v>2120816.46</v>
      </c>
      <c r="D17" s="266">
        <f aca="true" t="shared" si="1" ref="D17:M17">SUM(D18:D19)</f>
        <v>451610</v>
      </c>
      <c r="E17" s="258">
        <f t="shared" si="1"/>
        <v>0</v>
      </c>
      <c r="F17" s="258">
        <f t="shared" si="1"/>
        <v>3646.84</v>
      </c>
      <c r="G17" s="258">
        <f t="shared" si="1"/>
        <v>0</v>
      </c>
      <c r="H17" s="258">
        <f t="shared" si="1"/>
        <v>0</v>
      </c>
      <c r="I17" s="258">
        <f t="shared" si="1"/>
        <v>496099.7</v>
      </c>
      <c r="J17" s="126">
        <f t="shared" si="1"/>
        <v>0</v>
      </c>
      <c r="K17" s="126">
        <f t="shared" si="1"/>
        <v>0</v>
      </c>
      <c r="L17" s="266">
        <f t="shared" si="1"/>
        <v>-2753.1</v>
      </c>
      <c r="M17" s="126">
        <f t="shared" si="1"/>
        <v>2077220.4999999998</v>
      </c>
    </row>
    <row r="18" spans="1:13" s="88" customFormat="1" ht="15" customHeight="1">
      <c r="A18" s="16" t="s">
        <v>216</v>
      </c>
      <c r="B18" s="87" t="s">
        <v>61</v>
      </c>
      <c r="C18" s="16">
        <v>2118063.36</v>
      </c>
      <c r="D18" s="16"/>
      <c r="E18" s="16"/>
      <c r="F18" s="16">
        <v>3646.84</v>
      </c>
      <c r="G18" s="16"/>
      <c r="H18" s="16"/>
      <c r="I18" s="264">
        <v>44489.7</v>
      </c>
      <c r="J18" s="16"/>
      <c r="K18" s="16"/>
      <c r="L18" s="267"/>
      <c r="M18" s="266">
        <f>C18+D18+E18+F18-G18-H18-I18-J18-K18+L18</f>
        <v>2077220.4999999998</v>
      </c>
    </row>
    <row r="19" spans="1:13" s="88" customFormat="1" ht="15" customHeight="1">
      <c r="A19" s="16" t="s">
        <v>221</v>
      </c>
      <c r="B19" s="87" t="s">
        <v>62</v>
      </c>
      <c r="C19" s="16">
        <v>2753.1</v>
      </c>
      <c r="D19" s="267">
        <v>451610</v>
      </c>
      <c r="E19" s="16"/>
      <c r="F19" s="16"/>
      <c r="G19" s="16"/>
      <c r="H19" s="16"/>
      <c r="I19" s="264">
        <v>451610</v>
      </c>
      <c r="J19" s="16"/>
      <c r="K19" s="16"/>
      <c r="L19" s="267">
        <v>-2753.1</v>
      </c>
      <c r="M19" s="258">
        <f>C19+D19+E19+F19-G19-H19-I19-J19-K19+L19</f>
        <v>-2.319211489520967E-11</v>
      </c>
    </row>
    <row r="20" spans="1:13" s="88" customFormat="1" ht="72" customHeight="1">
      <c r="A20" s="15" t="s">
        <v>157</v>
      </c>
      <c r="B20" s="262" t="s">
        <v>45</v>
      </c>
      <c r="C20" s="126">
        <f>SUM(C21:C22)</f>
        <v>19553.85</v>
      </c>
      <c r="D20" s="126">
        <f aca="true" t="shared" si="2" ref="D20:M20">SUM(D21:D22)</f>
        <v>8950.67</v>
      </c>
      <c r="E20" s="126">
        <f t="shared" si="2"/>
        <v>0</v>
      </c>
      <c r="F20" s="126">
        <f t="shared" si="2"/>
        <v>110744.53</v>
      </c>
      <c r="G20" s="126">
        <f t="shared" si="2"/>
        <v>0</v>
      </c>
      <c r="H20" s="126">
        <f t="shared" si="2"/>
        <v>0</v>
      </c>
      <c r="I20" s="258">
        <f t="shared" si="2"/>
        <v>75841.94</v>
      </c>
      <c r="J20" s="126">
        <f t="shared" si="2"/>
        <v>0</v>
      </c>
      <c r="K20" s="126">
        <f t="shared" si="2"/>
        <v>0</v>
      </c>
      <c r="L20" s="266">
        <f t="shared" si="2"/>
        <v>0</v>
      </c>
      <c r="M20" s="126">
        <f t="shared" si="2"/>
        <v>63407.109999999986</v>
      </c>
    </row>
    <row r="21" spans="1:13" s="88" customFormat="1" ht="15" customHeight="1">
      <c r="A21" s="16" t="s">
        <v>217</v>
      </c>
      <c r="B21" s="87" t="s">
        <v>61</v>
      </c>
      <c r="C21" s="16">
        <v>19553.85</v>
      </c>
      <c r="D21" s="16"/>
      <c r="E21" s="16"/>
      <c r="F21" s="16">
        <v>54652.2</v>
      </c>
      <c r="G21" s="16"/>
      <c r="H21" s="16"/>
      <c r="I21" s="16">
        <v>10798.94</v>
      </c>
      <c r="J21" s="16"/>
      <c r="K21" s="16"/>
      <c r="L21" s="267"/>
      <c r="M21" s="126">
        <f aca="true" t="shared" si="3" ref="M21:M26">C21+D21+E21+F21-G21-H21-I21-J21-K21+L21</f>
        <v>63407.109999999986</v>
      </c>
    </row>
    <row r="22" spans="1:13" s="88" customFormat="1" ht="15" customHeight="1">
      <c r="A22" s="16" t="s">
        <v>218</v>
      </c>
      <c r="B22" s="87" t="s">
        <v>62</v>
      </c>
      <c r="C22" s="16"/>
      <c r="D22" s="16">
        <v>8950.67</v>
      </c>
      <c r="E22" s="16"/>
      <c r="F22" s="201">
        <v>56092.33</v>
      </c>
      <c r="G22" s="16"/>
      <c r="H22" s="16"/>
      <c r="I22" s="16">
        <v>65043</v>
      </c>
      <c r="J22" s="16"/>
      <c r="K22" s="16"/>
      <c r="L22" s="267"/>
      <c r="M22" s="126">
        <f t="shared" si="3"/>
        <v>0</v>
      </c>
    </row>
    <row r="23" spans="1:13" s="88" customFormat="1" ht="15" customHeight="1">
      <c r="A23" s="15" t="s">
        <v>158</v>
      </c>
      <c r="B23" s="86" t="s">
        <v>233</v>
      </c>
      <c r="C23" s="126">
        <f>SUM(C24:C25)</f>
        <v>14698.53</v>
      </c>
      <c r="D23" s="258">
        <f aca="true" t="shared" si="4" ref="D23:L23">SUM(D24:D25)</f>
        <v>22793.6</v>
      </c>
      <c r="E23" s="126">
        <f t="shared" si="4"/>
        <v>0</v>
      </c>
      <c r="F23" s="126">
        <f t="shared" si="4"/>
        <v>0</v>
      </c>
      <c r="G23" s="126">
        <f t="shared" si="4"/>
        <v>0</v>
      </c>
      <c r="H23" s="126">
        <f t="shared" si="4"/>
        <v>0</v>
      </c>
      <c r="I23" s="126">
        <f>SUM(I24:I25)</f>
        <v>29278.59</v>
      </c>
      <c r="J23" s="126">
        <f t="shared" si="4"/>
        <v>0</v>
      </c>
      <c r="K23" s="126">
        <f t="shared" si="4"/>
        <v>0</v>
      </c>
      <c r="L23" s="266">
        <f t="shared" si="4"/>
        <v>0</v>
      </c>
      <c r="M23" s="126">
        <f t="shared" si="3"/>
        <v>8213.539999999997</v>
      </c>
    </row>
    <row r="24" spans="1:13" s="88" customFormat="1" ht="15" customHeight="1">
      <c r="A24" s="16" t="s">
        <v>219</v>
      </c>
      <c r="B24" s="87" t="s">
        <v>61</v>
      </c>
      <c r="C24" s="16"/>
      <c r="D24" s="264"/>
      <c r="E24" s="16"/>
      <c r="F24" s="16"/>
      <c r="G24" s="16"/>
      <c r="H24" s="16"/>
      <c r="I24" s="16"/>
      <c r="J24" s="16"/>
      <c r="K24" s="16"/>
      <c r="L24" s="267"/>
      <c r="M24" s="126">
        <f t="shared" si="3"/>
        <v>0</v>
      </c>
    </row>
    <row r="25" spans="1:13" s="88" customFormat="1" ht="15" customHeight="1">
      <c r="A25" s="16" t="s">
        <v>220</v>
      </c>
      <c r="B25" s="87" t="s">
        <v>62</v>
      </c>
      <c r="C25" s="16">
        <v>14698.53</v>
      </c>
      <c r="D25" s="264">
        <v>22793.6</v>
      </c>
      <c r="E25" s="16"/>
      <c r="F25" s="16"/>
      <c r="G25" s="16"/>
      <c r="H25" s="16"/>
      <c r="I25" s="16">
        <v>29278.59</v>
      </c>
      <c r="J25" s="16"/>
      <c r="K25" s="16"/>
      <c r="L25" s="267"/>
      <c r="M25" s="126">
        <f t="shared" si="3"/>
        <v>8213.539999999997</v>
      </c>
    </row>
    <row r="26" spans="1:13" s="88" customFormat="1" ht="14.25" customHeight="1">
      <c r="A26" s="15" t="s">
        <v>159</v>
      </c>
      <c r="B26" s="86" t="s">
        <v>46</v>
      </c>
      <c r="C26" s="125">
        <f>C14+C17+C20+C23</f>
        <v>2236576.7399999998</v>
      </c>
      <c r="D26" s="269">
        <f aca="true" t="shared" si="5" ref="D26:L26">D14+D17+D20+D23</f>
        <v>3651079.97</v>
      </c>
      <c r="E26" s="125">
        <f t="shared" si="5"/>
        <v>0</v>
      </c>
      <c r="F26" s="277">
        <f t="shared" si="5"/>
        <v>133934.53</v>
      </c>
      <c r="G26" s="125">
        <f t="shared" si="5"/>
        <v>0</v>
      </c>
      <c r="H26" s="125">
        <f t="shared" si="5"/>
        <v>0</v>
      </c>
      <c r="I26" s="268">
        <f t="shared" si="5"/>
        <v>3755397.59</v>
      </c>
      <c r="J26" s="125">
        <f t="shared" si="5"/>
        <v>0</v>
      </c>
      <c r="K26" s="125">
        <f t="shared" si="5"/>
        <v>0</v>
      </c>
      <c r="L26" s="269">
        <f t="shared" si="5"/>
        <v>-5438.12</v>
      </c>
      <c r="M26" s="125">
        <f t="shared" si="3"/>
        <v>2260755.5300000003</v>
      </c>
    </row>
    <row r="27" ht="9.75" customHeight="1"/>
    <row r="28" spans="1:11" s="91" customFormat="1" ht="8.25" customHeight="1">
      <c r="A28" s="91" t="s">
        <v>54</v>
      </c>
      <c r="C28" s="111" t="s">
        <v>2</v>
      </c>
      <c r="D28" s="111"/>
      <c r="E28" s="112"/>
      <c r="H28" s="91" t="s">
        <v>378</v>
      </c>
      <c r="J28" s="111" t="s">
        <v>201</v>
      </c>
      <c r="K28" s="111"/>
    </row>
    <row r="29" spans="3:10" s="91" customFormat="1" ht="9.75" customHeight="1">
      <c r="C29" s="112" t="s">
        <v>13</v>
      </c>
      <c r="D29" s="112"/>
      <c r="E29" s="112"/>
      <c r="F29" s="112"/>
      <c r="J29" s="112" t="s">
        <v>13</v>
      </c>
    </row>
  </sheetData>
  <sheetProtection/>
  <mergeCells count="9">
    <mergeCell ref="M11:M12"/>
    <mergeCell ref="A7:K7"/>
    <mergeCell ref="A4:K4"/>
    <mergeCell ref="A9:K9"/>
    <mergeCell ref="A11:A12"/>
    <mergeCell ref="B11:B12"/>
    <mergeCell ref="C11:C12"/>
    <mergeCell ref="D11:L11"/>
    <mergeCell ref="B6:E6"/>
  </mergeCells>
  <printOptions horizontalCentered="1"/>
  <pageMargins left="0.35433070866141736" right="0.15748031496062992" top="0.1968503937007874" bottom="0.1968503937007874" header="0.11811023622047245" footer="0.11811023622047245"/>
  <pageSetup fitToHeight="2" fitToWidth="1" horizontalDpi="600" verticalDpi="600" orientation="landscape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2013-03-20T10:36:32Z</cp:lastPrinted>
  <dcterms:created xsi:type="dcterms:W3CDTF">2007-01-30T12:52:40Z</dcterms:created>
  <dcterms:modified xsi:type="dcterms:W3CDTF">2013-09-23T10:20:01Z</dcterms:modified>
  <cp:category/>
  <cp:version/>
  <cp:contentType/>
  <cp:contentStatus/>
</cp:coreProperties>
</file>