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62" firstSheet="2" activeTab="6"/>
  </bookViews>
  <sheets>
    <sheet name="Fin. būklės" sheetId="1" r:id="rId1"/>
    <sheet name="Veiklos rezultatų" sheetId="2" r:id="rId2"/>
    <sheet name="Grynojo turto pokyčių" sheetId="3" r:id="rId3"/>
    <sheet name="Mokėt.sumos" sheetId="4" r:id="rId4"/>
    <sheet name="Gaut.sumos" sheetId="5" r:id="rId5"/>
    <sheet name="AR.10 Kitos pajamos" sheetId="6" r:id="rId6"/>
    <sheet name="AR.20-4fin.sumos" sheetId="7" r:id="rId7"/>
  </sheets>
  <definedNames>
    <definedName name="_ftn1" localSheetId="2">'Grynojo turto pokyčių'!$A$20</definedName>
    <definedName name="_ftnref1" localSheetId="2">'Grynojo turto pokyčių'!#REF!</definedName>
    <definedName name="_xlnm.Print_Area" localSheetId="6">'AR.20-4fin.sumos'!$A$1:$M$29</definedName>
    <definedName name="_xlnm.Print_Area" localSheetId="0">'Fin. būklės'!$A$1:$E$96</definedName>
    <definedName name="_xlnm.Print_Area" localSheetId="2">'Grynojo turto pokyčių'!$A$1:$J$41</definedName>
    <definedName name="_xlnm.Print_Area" localSheetId="1">'Veiklos rezultatų'!$A$1:$I$60</definedName>
    <definedName name="_xlnm.Print_Titles" localSheetId="6">'AR.20-4fin.sumos'!$11:$13</definedName>
    <definedName name="_xlnm.Print_Titles" localSheetId="0">'Fin. būklės'!$15:$15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<sst xmlns="http://schemas.openxmlformats.org/spreadsheetml/2006/main" count="632" uniqueCount="395">
  <si>
    <t>Per ataskaitinį laikotarpį</t>
  </si>
  <si>
    <t>Likutis 2011 m. gruodžio 31 d.</t>
  </si>
  <si>
    <t>Silvija Baranauskienė</t>
  </si>
  <si>
    <t xml:space="preserve">   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</si>
  <si>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</si>
  <si>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</si>
  <si>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</si>
  <si>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</si>
  <si>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</si>
  <si>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</si>
  <si>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</si>
  <si>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</si>
  <si>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</si>
  <si>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</si>
  <si>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</si>
  <si>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 xml:space="preserve">GRYNOJO TURTO POKYČIŲ ATASKAITA  * </t>
  </si>
  <si>
    <t>* Pažymėti ataskaitos laukai nepildomi</t>
  </si>
  <si>
    <t>(Žemesniojo lygio viešojo sektoriaus subjektų, išskyrus mokesčių fondus ir išteklių fondus (įskaitant socialinės apsaugos fondus), veiklos rezultatų ataskaitos forma)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</si>
  <si>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</si>
  <si>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</si>
  <si>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</si>
  <si>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</si>
  <si>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</si>
  <si>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</si>
  <si>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</si>
  <si>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</si>
  <si>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</si>
  <si>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</si>
  <si>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</si>
  <si>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t>* Reikšmingos sumos turi būti detalizuojamos aiškinamojo rašto tekste.</t>
  </si>
  <si>
    <t>(Informacijos apie pagrindinės veiklos kitas pajamas ir kitos veiklos pajamas pateikimo žemesniojo ir aukštesniojo lygių finansinių ataskaitų aiškinamajame rašte forma)</t>
  </si>
  <si>
    <r>
      <t xml:space="preserve">Ilgalaikio materialiojo, </t>
    </r>
    <r>
      <rPr>
        <sz val="10"/>
        <color indexed="56"/>
        <rFont val="Times New Roman"/>
        <family val="1"/>
      </rPr>
      <t>nematerialiojo</t>
    </r>
    <r>
      <rPr>
        <sz val="10"/>
        <rFont val="Times New Roman"/>
        <family val="1"/>
      </rPr>
      <t xml:space="preserve"> ir biologinio turto pardavimo pelnas</t>
    </r>
  </si>
  <si>
    <t>** Nurodoma, kokios tai paslaugos, ir, jei suma reikšminga, ji detalizuojama aiškinamojo rašto tekste.</t>
  </si>
  <si>
    <t xml:space="preserve">     </t>
  </si>
  <si>
    <t>ŠIAULIŲ GEGUŽIŲ PROGIMNAZIJA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</si>
  <si>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</si>
  <si>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</si>
  <si>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</si>
  <si>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</si>
  <si>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</si>
  <si>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</si>
  <si>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</si>
  <si>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</si>
  <si>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</si>
  <si>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</si>
  <si>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</si>
  <si>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Neatlygintinai gautas turtas</t>
  </si>
  <si>
    <t>Finansavimo sumų sumažėjimas dėl turto pardavimo</t>
  </si>
  <si>
    <t>190532281    S.Dariaus ir S. Girėno 22, Šiauliai</t>
  </si>
  <si>
    <t>Šiaulių Gegužių progimnazija</t>
  </si>
  <si>
    <t>Progimnazijos direktorė</t>
  </si>
  <si>
    <t>190532281     ŠIAULIŲ GEGUŽIŲ PROGIMNAZIJA</t>
  </si>
  <si>
    <t>Finansavimo sumos</t>
  </si>
  <si>
    <t xml:space="preserve">Darbo užmokesčio ir socialinio draudimo </t>
  </si>
  <si>
    <t>APSKAITOS POLITIKOS KEITIMO IR ESMINIŲ APSKAITOS KLAIDŲ TAISYMO ĮTAKA</t>
  </si>
  <si>
    <t>nepiniginiam turtui įsigyti</t>
  </si>
  <si>
    <t>kitoms išlaidoms kompensuoti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</si>
  <si>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</si>
  <si>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</si>
  <si>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</si>
  <si>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</si>
  <si>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</si>
  <si>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</si>
  <si>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</si>
  <si>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</si>
  <si>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</si>
  <si>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</si>
  <si>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</si>
  <si>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</si>
  <si>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</si>
  <si>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</si>
  <si>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</si>
  <si>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</si>
  <si>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</si>
  <si>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</si>
  <si>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</si>
  <si>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</si>
  <si>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</si>
  <si>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</si>
  <si>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</si>
  <si>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</si>
  <si>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</si>
  <si>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</si>
  <si>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</si>
  <si>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</si>
  <si>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</si>
  <si>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</si>
  <si>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</si>
  <si>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</si>
  <si>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</si>
  <si>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</si>
  <si>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</si>
  <si>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</si>
  <si>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</si>
  <si>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</si>
  <si>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</si>
  <si>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</si>
  <si>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</si>
  <si>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</si>
  <si>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</si>
  <si>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</si>
  <si>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</si>
  <si>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</si>
  <si>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</si>
  <si>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</si>
  <si>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</si>
  <si>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</si>
  <si>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</si>
  <si>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</si>
  <si>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</si>
  <si>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</si>
  <si>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</si>
  <si>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</si>
  <si>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</si>
  <si>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</si>
  <si>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</si>
  <si>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</si>
  <si>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</si>
  <si>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</si>
  <si>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</si>
  <si>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</si>
  <si>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</si>
  <si>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</si>
  <si>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</si>
  <si>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</si>
  <si>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</si>
  <si>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</si>
  <si>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</si>
  <si>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</si>
  <si>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</si>
  <si>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</si>
  <si>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</si>
  <si>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</si>
  <si>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</si>
  <si>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</si>
  <si>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</si>
  <si>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</si>
  <si>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</si>
  <si>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</si>
  <si>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</si>
  <si>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</si>
  <si>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</si>
  <si>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</si>
  <si>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</si>
  <si>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</si>
  <si>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</si>
  <si>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</si>
  <si>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</si>
  <si>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</si>
  <si>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</si>
  <si>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</si>
  <si>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</si>
  <si>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</si>
  <si>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</si>
  <si>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</si>
  <si>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</si>
  <si>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</si>
  <si>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</si>
  <si>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</si>
  <si>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</si>
  <si>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</si>
  <si>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</si>
  <si>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</si>
  <si>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 xml:space="preserve"> 190532281 S.Dariaus ir S.Girėno 22, Šiauliai</t>
  </si>
  <si>
    <t>Vitalija Brazdžiūnienė</t>
  </si>
  <si>
    <t>Pagrindinės veiklos kitos pajamos</t>
  </si>
  <si>
    <t>Pervestinų pagrindinės veiklos kitų pajamų suma</t>
  </si>
  <si>
    <t>PAGRINDINĖS VEIKLOS PERVIRŠIS AR DEFICITAS</t>
  </si>
  <si>
    <t>Finansavimo sumų likutis ataskaitinio laikotarpio pradžioje</t>
  </si>
  <si>
    <t>Finansavimo sumų likutis ataskaitinio laikotarpio pabaigoje</t>
  </si>
  <si>
    <t>1.1.</t>
  </si>
  <si>
    <t>1.2.</t>
  </si>
  <si>
    <t>1.3.</t>
  </si>
  <si>
    <t>2.1.</t>
  </si>
  <si>
    <t>3.1.</t>
  </si>
  <si>
    <t>3.2.</t>
  </si>
  <si>
    <t>3.3.</t>
  </si>
  <si>
    <t>4.1.</t>
  </si>
  <si>
    <t>4.2.</t>
  </si>
  <si>
    <t>2.2.</t>
  </si>
  <si>
    <t>2.3.</t>
  </si>
  <si>
    <t>3.4.</t>
  </si>
  <si>
    <t>1.4.</t>
  </si>
  <si>
    <t>GRYNASIS PERVIRŠIS AR DEFICITAS</t>
  </si>
  <si>
    <t>IX.</t>
  </si>
  <si>
    <t>X.</t>
  </si>
  <si>
    <t>XI.</t>
  </si>
  <si>
    <t>XII.</t>
  </si>
  <si>
    <t>1.5.</t>
  </si>
  <si>
    <t>1.6.</t>
  </si>
  <si>
    <t>2.4.</t>
  </si>
  <si>
    <t>Straipsnio pavadinimas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</si>
  <si>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</si>
  <si>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</si>
  <si>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</si>
  <si>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</si>
  <si>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</si>
  <si>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</si>
  <si>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</si>
  <si>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</si>
  <si>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</si>
  <si>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</si>
  <si>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</si>
  <si>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</si>
  <si>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</si>
  <si>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</si>
  <si>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</si>
  <si>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</si>
  <si>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</si>
  <si>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</si>
  <si>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</si>
  <si>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</si>
  <si>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</si>
  <si>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</si>
  <si>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</si>
  <si>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</si>
  <si>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</si>
  <si>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</si>
  <si>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</si>
  <si>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</si>
  <si>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</si>
  <si>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</si>
  <si>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</si>
  <si>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</si>
  <si>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</si>
  <si>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</si>
  <si>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</si>
  <si>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</si>
  <si>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</si>
  <si>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</si>
  <si>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</si>
  <si>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</si>
  <si>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</si>
  <si>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</si>
  <si>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</si>
  <si>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</si>
  <si>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</si>
  <si>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</si>
  <si>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</si>
  <si>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</si>
  <si>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</si>
  <si>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</si>
  <si>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</si>
  <si>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</si>
  <si>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</si>
  <si>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</si>
  <si>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</si>
  <si>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</si>
  <si>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</si>
  <si>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</si>
  <si>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</si>
  <si>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</si>
  <si>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</si>
  <si>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</si>
  <si>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</si>
  <si>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</si>
  <si>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</si>
  <si>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</si>
  <si>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</si>
  <si>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</si>
  <si>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</si>
  <si>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</si>
  <si>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</si>
  <si>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</si>
  <si>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</si>
  <si>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</si>
  <si>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</si>
  <si>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</si>
  <si>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</si>
  <si>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</si>
  <si>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</si>
  <si>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</si>
  <si>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</si>
  <si>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</si>
  <si>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</si>
  <si>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</si>
  <si>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</si>
  <si>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</si>
  <si>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</si>
  <si>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</si>
  <si>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>Ataskaitinio laikotarpio grynasis perviršis ar deficitas</t>
  </si>
  <si>
    <t>Dalininkų kapitalo padidėjimo (sumažėjimo) sumos</t>
  </si>
  <si>
    <t>Kiti panaudoti rezervai</t>
  </si>
  <si>
    <t xml:space="preserve">Kiti sudaryti rezervai </t>
  </si>
  <si>
    <t>Kitos tikrosios vertės rezervo padidėjimo (sumažėjimo) sumos</t>
  </si>
  <si>
    <t>Tikrosios vertės rezervo likutis, perduotas perleidus ilgalaikį turtą kitam subjektui</t>
  </si>
  <si>
    <t>Tikrosios vertės rezervo likutis, gautas perėmus ilgalaikį turtą iš kito viešojo sektoriaus subjekto</t>
  </si>
  <si>
    <t>Dalininkų (nuosavo) kapitalo padidėjimo (sumažėjimo) sumos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</si>
  <si>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</si>
  <si>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</si>
  <si>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</si>
  <si>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</si>
  <si>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</si>
  <si>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</si>
  <si>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</si>
  <si>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 xml:space="preserve"> Vitalija Brazdžiūnienė</t>
  </si>
  <si>
    <t>2.5.</t>
  </si>
  <si>
    <t>Direktoriaus pavaduotojas ūkio reikalams,</t>
  </si>
  <si>
    <t>pavaduojantis mokyklos direktorių</t>
  </si>
  <si>
    <t>Romualdas Nešukaitis</t>
  </si>
  <si>
    <t>10-ojo VSAFAS „Kitos pajamos“</t>
  </si>
  <si>
    <t xml:space="preserve">        2 priedas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</si>
  <si>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</si>
  <si>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</si>
  <si>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</si>
  <si>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</si>
  <si>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</si>
  <si>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Suteiktų paslaugų pajamos**</t>
  </si>
  <si>
    <t>1.7.</t>
  </si>
  <si>
    <t>Kitos</t>
  </si>
  <si>
    <t xml:space="preserve">Pajamos iš atsargų pardavimo </t>
  </si>
  <si>
    <t>Nuomos pajamos</t>
  </si>
  <si>
    <t>Suteiktų paslaugų, išskyrus nuomą, pajamos**</t>
  </si>
  <si>
    <t>4 priedas</t>
  </si>
  <si>
    <t>Likutis 2012 m. gruodžio 31 d.</t>
  </si>
  <si>
    <t>Pinigai ir pinigų ekvivalentai 8213.54+162.29(9940.64 +485.97)</t>
  </si>
  <si>
    <t>PAGAL 2013 M. GRUODŽIO  31 d. DUOMENIS</t>
  </si>
  <si>
    <t>Praėjęs ataskaitinis laikotarpis 2012 m.</t>
  </si>
  <si>
    <t>Tiekėjams mokėtinos sumos 216087.27+466.27+72.40</t>
  </si>
  <si>
    <t>Sukauptos gautinos sumos 409906.66+72.40 VKI+0 įmokų (rašosi i 695 eilutę)</t>
  </si>
  <si>
    <t>Vyr buhalterė</t>
  </si>
  <si>
    <t>(Vyr. buhalteris)</t>
  </si>
  <si>
    <t>Vyr.buhalterė</t>
  </si>
  <si>
    <t>Likutis 2013 m. gruodžio 31 d.</t>
  </si>
  <si>
    <t>PAGAL 2013M.GRUODŽIO    31D. DUOMENIS</t>
  </si>
  <si>
    <t>2014-03-18   Nr. _____</t>
  </si>
  <si>
    <t>Vyr. buhalterė</t>
  </si>
  <si>
    <t>2014-03-17 Nr.</t>
  </si>
  <si>
    <t>17-ojo VSAFAS „Finansinis turtas ir finansiniai įsipareigojimai“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</si>
  <si>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</si>
  <si>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</si>
  <si>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Šiualių Gegužių progimnazija</t>
  </si>
  <si>
    <t>iš viso</t>
  </si>
  <si>
    <t>tarp jų viešojo sektoriaus subjektams</t>
  </si>
  <si>
    <t>tarp jų kontroliuojamiems ir asocijuotiesiems ne viešojo sektoriaus subjektams</t>
  </si>
  <si>
    <t>Tiekėjams mokėtinos sumos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</si>
  <si>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</si>
  <si>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</si>
  <si>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</si>
  <si>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</si>
  <si>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</si>
  <si>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</si>
  <si>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4.2.1</t>
  </si>
  <si>
    <t>Mokesčių gautų avansu, sumos</t>
  </si>
  <si>
    <t>4.2.2</t>
  </si>
  <si>
    <t>Socialinių įmokų, gautų avansu, sumos</t>
  </si>
  <si>
    <t>4.2.3</t>
  </si>
  <si>
    <t>Kitri gauti išankstiniai mokėjimai</t>
  </si>
  <si>
    <t>Kitos mokėtinos sumos</t>
  </si>
  <si>
    <t>Kai kurių trumpalaikių mokėtinų sumų balansinė vertė (1+2+3+4)</t>
  </si>
  <si>
    <t>______________________________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</si>
  <si>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</si>
  <si>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</si>
  <si>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</si>
  <si>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</si>
  <si>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</si>
  <si>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</si>
  <si>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</si>
  <si>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</si>
  <si>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</si>
  <si>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</si>
  <si>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</si>
  <si>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</si>
  <si>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</si>
  <si>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</si>
  <si>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</si>
  <si>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</si>
  <si>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</si>
  <si>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</si>
  <si>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</si>
  <si>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</si>
  <si>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</si>
  <si>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</si>
  <si>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</si>
  <si>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</si>
  <si>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Sukauptos gautinos sumos</t>
  </si>
  <si>
    <t>1.5.1.</t>
  </si>
  <si>
    <t>Iš biudžeto</t>
  </si>
  <si>
    <t>1.5.2.</t>
  </si>
  <si>
    <t>Per vienus metus gautinų sumų nuvertėjimas ataskaitinio laikotarpio pabaigoje</t>
  </si>
  <si>
    <t>Gautini mokesčių ir socialinų įmokų nevertėjimas</t>
  </si>
  <si>
    <t xml:space="preserve">   2.1.1</t>
  </si>
  <si>
    <t>Gautinų mokesčių nevertėjimas</t>
  </si>
  <si>
    <t xml:space="preserve">   2.1.2</t>
  </si>
  <si>
    <t>Gautinos socialinės įmokų nevertėjimas</t>
  </si>
  <si>
    <t>Gautinų fionansavimo sumų nuvertėjimas</t>
  </si>
  <si>
    <t>Gautinų sumų už parduotas prekes nuvertėjimas</t>
  </si>
  <si>
    <t>Sukauptos gautinų sumų nevertėjimas</t>
  </si>
  <si>
    <t>Kitos gautinų sumų nevertėjimas</t>
  </si>
  <si>
    <t>Per vienus metus gautinų sumų balansinė vertė (1-2)</t>
  </si>
  <si>
    <t>_____________________________</t>
  </si>
  <si>
    <t>12 priedas</t>
  </si>
  <si>
    <t>Kitos gautinos sumos (GPM)</t>
  </si>
  <si>
    <t>PAGAL 2013M. GRUODŽIO  31  D. DUOMENIS</t>
  </si>
  <si>
    <t>2014-03-17  Nr._____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</si>
</sst>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#,##0.0"/>
    <numFmt numFmtId="180" formatCode="_-* #,##0.0\ _L_t_-;\-* #,##0.0\ _L_t_-;_-* &quot;-&quot;??\ _L_t_-;_-@_-"/>
    <numFmt numFmtId="181" formatCode="_-* #,##0\ _L_t_-;\-* #,##0\ _L_t_-;_-* &quot;-&quot;??\ _L_t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Arial"/>
      <family val="2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b/>
      <strike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trike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5" fillId="3" borderId="0" applyNumberFormat="0" applyBorder="0" applyAlignment="0" applyProtection="0"/>
    <xf numFmtId="0" fontId="25" fillId="20" borderId="4" applyNumberFormat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7" fillId="0" borderId="0" applyNumberFormat="0" applyFill="0" applyBorder="0" applyAlignment="0" applyProtection="0"/>
    <xf numFmtId="0" fontId="48" fillId="20" borderId="6" applyNumberFormat="0" applyAlignment="0" applyProtection="0"/>
    <xf numFmtId="0" fontId="49" fillId="7" borderId="4" applyNumberFormat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35" fillId="20" borderId="6" applyNumberFormat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0" fillId="23" borderId="8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4" applyNumberFormat="0" applyAlignment="0" applyProtection="0"/>
    <xf numFmtId="0" fontId="52" fillId="0" borderId="9" applyNumberFormat="0" applyFill="0" applyAlignment="0" applyProtection="0"/>
    <xf numFmtId="0" fontId="53" fillId="0" borderId="7" applyNumberFormat="0" applyFill="0" applyAlignment="0" applyProtection="0"/>
    <xf numFmtId="0" fontId="54" fillId="21" borderId="5" applyNumberFormat="0" applyAlignment="0" applyProtection="0"/>
    <xf numFmtId="0" fontId="1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11" xfId="0" applyFont="1" applyFill="1" applyBorder="1" applyAlignment="1">
      <alignment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inden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0" xfId="81" applyFont="1" applyAlignment="1">
      <alignment vertical="center" wrapText="1"/>
      <protection/>
    </xf>
    <xf numFmtId="0" fontId="0" fillId="0" borderId="0" xfId="81" applyFont="1" applyAlignment="1">
      <alignment vertical="center"/>
      <protection/>
    </xf>
    <xf numFmtId="0" fontId="3" fillId="0" borderId="0" xfId="81" applyFont="1" applyAlignment="1">
      <alignment horizontal="left" vertical="center"/>
      <protection/>
    </xf>
    <xf numFmtId="0" fontId="3" fillId="0" borderId="0" xfId="81" applyFont="1" applyAlignment="1">
      <alignment vertical="center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0" fillId="0" borderId="0" xfId="81" applyFont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/>
      <protection/>
    </xf>
    <xf numFmtId="0" fontId="3" fillId="0" borderId="10" xfId="81" applyFont="1" applyBorder="1" applyAlignment="1">
      <alignment vertical="center" wrapText="1"/>
      <protection/>
    </xf>
    <xf numFmtId="0" fontId="3" fillId="0" borderId="10" xfId="81" applyFont="1" applyBorder="1" applyAlignment="1">
      <alignment horizontal="left" vertical="center"/>
      <protection/>
    </xf>
    <xf numFmtId="0" fontId="3" fillId="0" borderId="10" xfId="81" applyFont="1" applyBorder="1" applyAlignment="1">
      <alignment vertical="center"/>
      <protection/>
    </xf>
    <xf numFmtId="0" fontId="4" fillId="0" borderId="10" xfId="81" applyFont="1" applyBorder="1" applyAlignment="1">
      <alignment horizontal="left" vertical="center"/>
      <protection/>
    </xf>
    <xf numFmtId="0" fontId="0" fillId="0" borderId="0" xfId="81" applyFont="1" applyBorder="1" applyAlignment="1">
      <alignment vertical="center"/>
      <protection/>
    </xf>
    <xf numFmtId="0" fontId="3" fillId="0" borderId="0" xfId="81" applyFont="1" applyBorder="1" applyAlignment="1">
      <alignment horizontal="justify" vertical="center" wrapText="1"/>
      <protection/>
    </xf>
    <xf numFmtId="0" fontId="0" fillId="0" borderId="14" xfId="81" applyFont="1" applyBorder="1" applyAlignment="1">
      <alignment vertical="center"/>
      <protection/>
    </xf>
    <xf numFmtId="0" fontId="3" fillId="0" borderId="0" xfId="81" applyFont="1" applyBorder="1" applyAlignment="1">
      <alignment horizontal="center" vertical="center" wrapText="1"/>
      <protection/>
    </xf>
    <xf numFmtId="0" fontId="3" fillId="0" borderId="0" xfId="81" applyFont="1" applyAlignment="1">
      <alignment horizontal="center" vertical="center" wrapText="1"/>
      <protection/>
    </xf>
    <xf numFmtId="0" fontId="4" fillId="0" borderId="10" xfId="83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vertical="center" wrapText="1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24" borderId="0" xfId="83" applyFont="1" applyFill="1" applyAlignment="1">
      <alignment horizontal="left"/>
      <protection/>
    </xf>
    <xf numFmtId="0" fontId="3" fillId="24" borderId="0" xfId="83" applyFont="1" applyFill="1" applyAlignment="1">
      <alignment horizontal="right"/>
      <protection/>
    </xf>
    <xf numFmtId="0" fontId="3" fillId="24" borderId="0" xfId="83" applyFont="1" applyFill="1" applyBorder="1" applyAlignment="1">
      <alignment/>
      <protection/>
    </xf>
    <xf numFmtId="0" fontId="3" fillId="24" borderId="0" xfId="83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0" xfId="83" applyFont="1" applyFill="1" applyBorder="1" applyAlignment="1">
      <alignment vertical="top" wrapText="1"/>
      <protection/>
    </xf>
    <xf numFmtId="0" fontId="3" fillId="24" borderId="0" xfId="83" applyFont="1" applyFill="1" applyBorder="1" applyAlignment="1">
      <alignment wrapText="1"/>
      <protection/>
    </xf>
    <xf numFmtId="0" fontId="3" fillId="24" borderId="0" xfId="83" applyFont="1" applyFill="1" applyBorder="1" applyAlignment="1">
      <alignment vertical="top"/>
      <protection/>
    </xf>
    <xf numFmtId="0" fontId="3" fillId="24" borderId="0" xfId="83" applyFont="1" applyFill="1" applyAlignment="1">
      <alignment vertical="center"/>
      <protection/>
    </xf>
    <xf numFmtId="0" fontId="3" fillId="24" borderId="0" xfId="83" applyFont="1" applyFill="1" applyBorder="1" applyAlignment="1">
      <alignment vertical="center" wrapText="1"/>
      <protection/>
    </xf>
    <xf numFmtId="0" fontId="3" fillId="0" borderId="12" xfId="83" applyFont="1" applyBorder="1">
      <alignment/>
      <protection/>
    </xf>
    <xf numFmtId="0" fontId="3" fillId="0" borderId="12" xfId="83" applyFont="1" applyBorder="1" applyAlignment="1">
      <alignment horizontal="left" vertical="center" wrapText="1"/>
      <protection/>
    </xf>
    <xf numFmtId="0" fontId="3" fillId="24" borderId="12" xfId="83" applyFont="1" applyFill="1" applyBorder="1" applyAlignment="1">
      <alignment horizontal="left" vertical="center" wrapText="1"/>
      <protection/>
    </xf>
    <xf numFmtId="0" fontId="3" fillId="0" borderId="0" xfId="83" applyFont="1">
      <alignment/>
      <protection/>
    </xf>
    <xf numFmtId="0" fontId="4" fillId="24" borderId="0" xfId="83" applyFont="1" applyFill="1" applyAlignment="1">
      <alignment horizontal="center" vertical="center" wrapText="1"/>
      <protection/>
    </xf>
    <xf numFmtId="0" fontId="3" fillId="24" borderId="0" xfId="83" applyFont="1" applyFill="1" applyBorder="1" applyAlignment="1">
      <alignment vertical="center"/>
      <protection/>
    </xf>
    <xf numFmtId="0" fontId="3" fillId="0" borderId="0" xfId="83" applyFont="1" applyAlignment="1">
      <alignment vertical="center"/>
      <protection/>
    </xf>
    <xf numFmtId="0" fontId="3" fillId="0" borderId="15" xfId="83" applyFont="1" applyBorder="1" applyAlignment="1">
      <alignment horizontal="center" vertical="center" wrapText="1"/>
      <protection/>
    </xf>
    <xf numFmtId="0" fontId="4" fillId="24" borderId="0" xfId="83" applyFont="1" applyFill="1" applyAlignment="1">
      <alignment horizontal="right" vertical="center"/>
      <protection/>
    </xf>
    <xf numFmtId="0" fontId="3" fillId="24" borderId="0" xfId="83" applyFont="1" applyFill="1" applyAlignment="1">
      <alignment horizontal="right" vertical="center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24" borderId="0" xfId="83" applyFont="1" applyFill="1">
      <alignment/>
      <protection/>
    </xf>
    <xf numFmtId="0" fontId="3" fillId="24" borderId="0" xfId="83" applyFont="1" applyFill="1" applyAlignment="1">
      <alignment horizontal="center" vertical="center"/>
      <protection/>
    </xf>
    <xf numFmtId="0" fontId="3" fillId="0" borderId="11" xfId="83" applyFont="1" applyBorder="1" applyAlignment="1">
      <alignment wrapText="1"/>
      <protection/>
    </xf>
    <xf numFmtId="0" fontId="3" fillId="0" borderId="11" xfId="83" applyFont="1" applyBorder="1" applyAlignment="1">
      <alignment horizontal="center" vertical="center" wrapText="1"/>
      <protection/>
    </xf>
    <xf numFmtId="0" fontId="3" fillId="0" borderId="12" xfId="83" applyFont="1" applyBorder="1" applyAlignment="1">
      <alignment horizontal="center" vertical="center" wrapText="1"/>
      <protection/>
    </xf>
    <xf numFmtId="0" fontId="3" fillId="0" borderId="11" xfId="83" applyFont="1" applyFill="1" applyBorder="1" applyAlignment="1">
      <alignment wrapText="1"/>
      <protection/>
    </xf>
    <xf numFmtId="0" fontId="3" fillId="0" borderId="12" xfId="83" applyNumberFormat="1" applyFont="1" applyBorder="1" applyAlignment="1">
      <alignment horizontal="center" vertical="center" wrapText="1"/>
      <protection/>
    </xf>
    <xf numFmtId="0" fontId="3" fillId="0" borderId="13" xfId="83" applyFont="1" applyBorder="1" applyAlignment="1">
      <alignment horizontal="left" vertical="center" wrapText="1"/>
      <protection/>
    </xf>
    <xf numFmtId="0" fontId="3" fillId="0" borderId="11" xfId="83" applyFont="1" applyBorder="1">
      <alignment/>
      <protection/>
    </xf>
    <xf numFmtId="0" fontId="3" fillId="24" borderId="0" xfId="83" applyFont="1" applyFill="1" applyAlignment="1">
      <alignment/>
      <protection/>
    </xf>
    <xf numFmtId="0" fontId="3" fillId="0" borderId="0" xfId="83" applyFont="1" applyAlignment="1">
      <alignment horizontal="left" vertical="center"/>
      <protection/>
    </xf>
    <xf numFmtId="0" fontId="3" fillId="0" borderId="0" xfId="83" applyFont="1" applyBorder="1" applyAlignment="1">
      <alignment vertical="center"/>
      <protection/>
    </xf>
    <xf numFmtId="0" fontId="3" fillId="0" borderId="14" xfId="83" applyFont="1" applyBorder="1" applyAlignment="1">
      <alignment vertical="center"/>
      <protection/>
    </xf>
    <xf numFmtId="0" fontId="3" fillId="24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24" borderId="0" xfId="83" applyFont="1" applyFill="1" applyBorder="1" applyAlignment="1">
      <alignment horizontal="center"/>
      <protection/>
    </xf>
    <xf numFmtId="0" fontId="4" fillId="24" borderId="0" xfId="83" applyFont="1" applyFill="1" applyAlignment="1">
      <alignment horizontal="center"/>
      <protection/>
    </xf>
    <xf numFmtId="0" fontId="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81" applyFont="1" applyAlignment="1">
      <alignment vertical="center"/>
      <protection/>
    </xf>
    <xf numFmtId="0" fontId="3" fillId="0" borderId="0" xfId="83" applyFont="1" applyBorder="1">
      <alignment/>
      <protection/>
    </xf>
    <xf numFmtId="0" fontId="3" fillId="0" borderId="0" xfId="83" applyFont="1" applyAlignment="1">
      <alignment/>
      <protection/>
    </xf>
    <xf numFmtId="0" fontId="3" fillId="0" borderId="0" xfId="83" applyFont="1" applyAlignment="1">
      <alignment wrapText="1"/>
      <protection/>
    </xf>
    <xf numFmtId="0" fontId="16" fillId="0" borderId="0" xfId="78" applyFont="1" applyAlignment="1" applyProtection="1">
      <alignment/>
      <protection/>
    </xf>
    <xf numFmtId="0" fontId="3" fillId="24" borderId="0" xfId="83" applyFont="1" applyFill="1" applyBorder="1">
      <alignment/>
      <protection/>
    </xf>
    <xf numFmtId="0" fontId="3" fillId="0" borderId="12" xfId="83" applyFont="1" applyBorder="1" applyAlignment="1">
      <alignment vertical="center"/>
      <protection/>
    </xf>
    <xf numFmtId="0" fontId="3" fillId="0" borderId="14" xfId="83" applyFont="1" applyBorder="1" applyAlignment="1">
      <alignment horizontal="left" vertical="center"/>
      <protection/>
    </xf>
    <xf numFmtId="0" fontId="3" fillId="0" borderId="0" xfId="83" applyFont="1" applyBorder="1" applyAlignment="1">
      <alignment horizontal="left" vertical="center"/>
      <protection/>
    </xf>
    <xf numFmtId="0" fontId="3" fillId="24" borderId="0" xfId="83" applyFont="1" applyFill="1" applyBorder="1" applyAlignment="1">
      <alignment vertical="center" shrinkToFit="1"/>
      <protection/>
    </xf>
    <xf numFmtId="0" fontId="3" fillId="24" borderId="0" xfId="83" applyFont="1" applyFill="1" applyBorder="1" applyAlignment="1">
      <alignment horizontal="center" vertical="center" shrinkToFit="1"/>
      <protection/>
    </xf>
    <xf numFmtId="0" fontId="3" fillId="0" borderId="0" xfId="81" applyFont="1" applyBorder="1" applyAlignment="1">
      <alignment vertical="center" wrapText="1"/>
      <protection/>
    </xf>
    <xf numFmtId="0" fontId="3" fillId="0" borderId="0" xfId="91" applyFont="1" applyAlignment="1">
      <alignment vertical="center"/>
      <protection/>
    </xf>
    <xf numFmtId="0" fontId="4" fillId="24" borderId="14" xfId="91" applyFont="1" applyFill="1" applyBorder="1" applyAlignment="1">
      <alignment vertical="center" wrapText="1"/>
      <protection/>
    </xf>
    <xf numFmtId="0" fontId="4" fillId="24" borderId="0" xfId="91" applyFont="1" applyFill="1" applyBorder="1" applyAlignment="1">
      <alignment vertical="center" wrapText="1"/>
      <protection/>
    </xf>
    <xf numFmtId="0" fontId="3" fillId="0" borderId="0" xfId="83" applyFont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wrapText="1"/>
    </xf>
    <xf numFmtId="0" fontId="10" fillId="0" borderId="0" xfId="81" applyFont="1" applyAlignment="1">
      <alignment vertical="center"/>
      <protection/>
    </xf>
    <xf numFmtId="0" fontId="9" fillId="0" borderId="14" xfId="81" applyFont="1" applyBorder="1" applyAlignment="1">
      <alignment vertical="center"/>
      <protection/>
    </xf>
    <xf numFmtId="0" fontId="9" fillId="0" borderId="0" xfId="81" applyFont="1" applyBorder="1" applyAlignment="1">
      <alignment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0" fillId="0" borderId="10" xfId="81" applyFont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/>
      <protection/>
    </xf>
    <xf numFmtId="0" fontId="4" fillId="20" borderId="10" xfId="81" applyFont="1" applyFill="1" applyBorder="1" applyAlignment="1">
      <alignment horizontal="center" vertical="center"/>
      <protection/>
    </xf>
    <xf numFmtId="0" fontId="3" fillId="20" borderId="10" xfId="81" applyFont="1" applyFill="1" applyBorder="1" applyAlignment="1">
      <alignment horizontal="center" vertical="center"/>
      <protection/>
    </xf>
    <xf numFmtId="0" fontId="0" fillId="20" borderId="10" xfId="81" applyFont="1" applyFill="1" applyBorder="1" applyAlignment="1">
      <alignment horizontal="center" vertical="center"/>
      <protection/>
    </xf>
    <xf numFmtId="0" fontId="4" fillId="24" borderId="0" xfId="83" applyFont="1" applyFill="1" applyBorder="1" applyAlignment="1">
      <alignment/>
      <protection/>
    </xf>
    <xf numFmtId="1" fontId="4" fillId="20" borderId="10" xfId="0" applyNumberFormat="1" applyFont="1" applyFill="1" applyBorder="1" applyAlignment="1">
      <alignment horizontal="center" vertical="center" wrapText="1"/>
    </xf>
    <xf numFmtId="0" fontId="4" fillId="20" borderId="10" xfId="8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indent="2"/>
    </xf>
    <xf numFmtId="0" fontId="18" fillId="2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indent="2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6" fillId="24" borderId="0" xfId="83" applyFont="1" applyFill="1" applyBorder="1" applyAlignment="1">
      <alignment/>
      <protection/>
    </xf>
    <xf numFmtId="0" fontId="21" fillId="0" borderId="10" xfId="82" applyFont="1" applyBorder="1" applyAlignment="1">
      <alignment horizontal="center" vertical="center" wrapText="1"/>
      <protection/>
    </xf>
    <xf numFmtId="0" fontId="5" fillId="0" borderId="10" xfId="82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20" fillId="0" borderId="10" xfId="8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6" fillId="20" borderId="10" xfId="81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vertical="center" wrapText="1"/>
    </xf>
    <xf numFmtId="0" fontId="0" fillId="24" borderId="0" xfId="0" applyFont="1" applyFill="1" applyAlignment="1">
      <alignment wrapText="1"/>
    </xf>
    <xf numFmtId="0" fontId="11" fillId="24" borderId="0" xfId="0" applyFont="1" applyFill="1" applyAlignment="1">
      <alignment wrapText="1"/>
    </xf>
    <xf numFmtId="0" fontId="59" fillId="24" borderId="0" xfId="82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>
      <alignment horizontal="left" vertical="center" wrapText="1"/>
    </xf>
    <xf numFmtId="0" fontId="0" fillId="0" borderId="0" xfId="81" applyFont="1" applyBorder="1" applyAlignment="1">
      <alignment horizontal="center" vertical="center"/>
      <protection/>
    </xf>
    <xf numFmtId="0" fontId="3" fillId="0" borderId="0" xfId="81" applyFont="1" applyFill="1" applyAlignment="1">
      <alignment vertical="center"/>
      <protection/>
    </xf>
    <xf numFmtId="0" fontId="3" fillId="0" borderId="0" xfId="81" applyFont="1" applyFill="1" applyAlignment="1">
      <alignment horizontal="center" vertical="center" wrapText="1"/>
      <protection/>
    </xf>
    <xf numFmtId="0" fontId="9" fillId="0" borderId="0" xfId="81" applyFont="1" applyFill="1" applyBorder="1" applyAlignment="1">
      <alignment vertical="center"/>
      <protection/>
    </xf>
    <xf numFmtId="0" fontId="10" fillId="0" borderId="0" xfId="81" applyFont="1" applyFill="1" applyAlignment="1">
      <alignment horizontal="center" vertical="center"/>
      <protection/>
    </xf>
    <xf numFmtId="0" fontId="10" fillId="0" borderId="0" xfId="81" applyFont="1" applyFill="1" applyAlignment="1">
      <alignment vertical="center"/>
      <protection/>
    </xf>
    <xf numFmtId="0" fontId="10" fillId="0" borderId="0" xfId="81" applyFont="1" applyFill="1" applyAlignment="1">
      <alignment horizontal="justify" vertical="center"/>
      <protection/>
    </xf>
    <xf numFmtId="0" fontId="9" fillId="0" borderId="0" xfId="81" applyFont="1" applyFill="1" applyAlignment="1">
      <alignment horizontal="center" vertical="center"/>
      <protection/>
    </xf>
    <xf numFmtId="0" fontId="11" fillId="0" borderId="0" xfId="81" applyFont="1" applyFill="1" applyAlignment="1">
      <alignment vertical="center"/>
      <protection/>
    </xf>
    <xf numFmtId="0" fontId="58" fillId="0" borderId="0" xfId="81" applyFont="1" applyFill="1" applyBorder="1" applyAlignment="1">
      <alignment horizontal="right" vertical="center"/>
      <protection/>
    </xf>
    <xf numFmtId="0" fontId="4" fillId="0" borderId="0" xfId="81" applyFont="1" applyFill="1" applyBorder="1" applyAlignment="1">
      <alignment horizontal="center" vertical="center" wrapText="1"/>
      <protection/>
    </xf>
    <xf numFmtId="0" fontId="4" fillId="0" borderId="0" xfId="81" applyFont="1" applyFill="1" applyBorder="1" applyAlignment="1">
      <alignment horizontal="center" vertical="center"/>
      <protection/>
    </xf>
    <xf numFmtId="0" fontId="56" fillId="0" borderId="0" xfId="81" applyFont="1" applyFill="1" applyBorder="1" applyAlignment="1">
      <alignment horizontal="center" vertical="center"/>
      <protection/>
    </xf>
    <xf numFmtId="0" fontId="3" fillId="0" borderId="0" xfId="81" applyFont="1" applyFill="1" applyBorder="1" applyAlignment="1">
      <alignment horizontal="center" vertical="center" wrapText="1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horizontal="center" vertical="center"/>
      <protection/>
    </xf>
    <xf numFmtId="0" fontId="11" fillId="0" borderId="0" xfId="81" applyFont="1" applyFill="1" applyBorder="1" applyAlignment="1">
      <alignment horizontal="center" vertical="center"/>
      <protection/>
    </xf>
    <xf numFmtId="3" fontId="4" fillId="0" borderId="0" xfId="81" applyNumberFormat="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vertical="center"/>
      <protection/>
    </xf>
    <xf numFmtId="0" fontId="0" fillId="0" borderId="0" xfId="81" applyFont="1" applyFill="1" applyAlignment="1">
      <alignment vertical="center"/>
      <protection/>
    </xf>
    <xf numFmtId="0" fontId="5" fillId="0" borderId="0" xfId="82" applyFont="1" applyBorder="1" applyAlignment="1">
      <alignment horizontal="center" vertical="center" wrapText="1"/>
      <protection/>
    </xf>
    <xf numFmtId="0" fontId="7" fillId="0" borderId="0" xfId="82" applyFont="1" applyBorder="1" applyAlignment="1">
      <alignment horizontal="center" vertical="center" wrapText="1"/>
      <protection/>
    </xf>
    <xf numFmtId="0" fontId="20" fillId="0" borderId="0" xfId="82" applyFont="1" applyBorder="1" applyAlignment="1">
      <alignment horizontal="center" vertical="center" wrapText="1"/>
      <protection/>
    </xf>
    <xf numFmtId="0" fontId="21" fillId="0" borderId="0" xfId="82" applyFont="1" applyBorder="1" applyAlignment="1">
      <alignment horizontal="center" vertical="center" wrapText="1"/>
      <protection/>
    </xf>
    <xf numFmtId="0" fontId="3" fillId="24" borderId="11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 quotePrefix="1">
      <alignment horizontal="left" vertical="center" wrapText="1"/>
    </xf>
    <xf numFmtId="0" fontId="4" fillId="20" borderId="10" xfId="66" applyNumberFormat="1" applyFont="1" applyFill="1" applyBorder="1" applyAlignment="1">
      <alignment horizontal="center" vertical="center"/>
    </xf>
    <xf numFmtId="0" fontId="4" fillId="20" borderId="10" xfId="81" applyNumberFormat="1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left" vertical="center"/>
    </xf>
    <xf numFmtId="2" fontId="3" fillId="2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2" fontId="3" fillId="0" borderId="10" xfId="81" applyNumberFormat="1" applyFont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 wrapText="1"/>
    </xf>
    <xf numFmtId="2" fontId="15" fillId="2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2" fontId="61" fillId="20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24" borderId="16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11" fillId="20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0" fillId="25" borderId="0" xfId="81" applyFont="1" applyFill="1" applyAlignment="1">
      <alignment vertical="center"/>
      <protection/>
    </xf>
    <xf numFmtId="0" fontId="3" fillId="25" borderId="0" xfId="83" applyFont="1" applyFill="1" applyBorder="1">
      <alignment/>
      <protection/>
    </xf>
    <xf numFmtId="2" fontId="3" fillId="24" borderId="0" xfId="0" applyNumberFormat="1" applyFont="1" applyFill="1" applyBorder="1" applyAlignment="1">
      <alignment wrapText="1"/>
    </xf>
    <xf numFmtId="2" fontId="3" fillId="25" borderId="10" xfId="81" applyNumberFormat="1" applyFont="1" applyFill="1" applyBorder="1" applyAlignment="1">
      <alignment horizontal="center" vertical="center"/>
      <protection/>
    </xf>
    <xf numFmtId="0" fontId="15" fillId="0" borderId="0" xfId="81" applyFont="1" applyAlignment="1">
      <alignment horizontal="center" vertical="center" wrapText="1"/>
      <protection/>
    </xf>
    <xf numFmtId="0" fontId="15" fillId="0" borderId="0" xfId="81" applyFont="1" applyBorder="1" applyAlignment="1">
      <alignment vertical="center" wrapText="1"/>
      <protection/>
    </xf>
    <xf numFmtId="0" fontId="15" fillId="0" borderId="0" xfId="81" applyFont="1" applyBorder="1" applyAlignment="1">
      <alignment horizontal="center" vertical="center" wrapText="1"/>
      <protection/>
    </xf>
    <xf numFmtId="0" fontId="62" fillId="0" borderId="0" xfId="81" applyFont="1" applyAlignment="1">
      <alignment vertical="center"/>
      <protection/>
    </xf>
    <xf numFmtId="0" fontId="15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 vertical="top" wrapText="1"/>
    </xf>
    <xf numFmtId="2" fontId="3" fillId="24" borderId="10" xfId="0" applyNumberFormat="1" applyFont="1" applyFill="1" applyBorder="1" applyAlignment="1">
      <alignment vertical="center"/>
    </xf>
    <xf numFmtId="2" fontId="4" fillId="24" borderId="10" xfId="0" applyNumberFormat="1" applyFont="1" applyFill="1" applyBorder="1" applyAlignment="1">
      <alignment vertical="center"/>
    </xf>
    <xf numFmtId="2" fontId="4" fillId="24" borderId="10" xfId="0" applyNumberFormat="1" applyFont="1" applyFill="1" applyBorder="1" applyAlignment="1">
      <alignment horizontal="left" vertical="center" indent="1"/>
    </xf>
    <xf numFmtId="2" fontId="4" fillId="24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8" fillId="20" borderId="10" xfId="0" applyFont="1" applyFill="1" applyBorder="1" applyAlignment="1">
      <alignment vertical="center" wrapText="1"/>
    </xf>
    <xf numFmtId="0" fontId="14" fillId="2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2" fontId="61" fillId="2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vertical="center" wrapText="1"/>
    </xf>
    <xf numFmtId="0" fontId="3" fillId="24" borderId="0" xfId="83" applyFont="1" applyFill="1" applyAlignment="1">
      <alignment horizontal="center" vertical="top"/>
      <protection/>
    </xf>
    <xf numFmtId="0" fontId="4" fillId="24" borderId="0" xfId="83" applyFont="1" applyFill="1" applyAlignment="1">
      <alignment horizontal="center"/>
      <protection/>
    </xf>
    <xf numFmtId="0" fontId="13" fillId="24" borderId="0" xfId="83" applyFont="1" applyFill="1" applyAlignment="1">
      <alignment horizontal="center" vertical="top" wrapText="1"/>
      <protection/>
    </xf>
    <xf numFmtId="0" fontId="3" fillId="24" borderId="0" xfId="83" applyFont="1" applyFill="1" applyBorder="1" applyAlignment="1">
      <alignment horizontal="right"/>
      <protection/>
    </xf>
    <xf numFmtId="0" fontId="4" fillId="24" borderId="0" xfId="78" applyFont="1" applyFill="1" applyAlignment="1" applyProtection="1">
      <alignment horizontal="center"/>
      <protection/>
    </xf>
    <xf numFmtId="0" fontId="3" fillId="24" borderId="0" xfId="83" applyFont="1" applyFill="1" applyAlignment="1">
      <alignment horizontal="center"/>
      <protection/>
    </xf>
    <xf numFmtId="0" fontId="0" fillId="0" borderId="14" xfId="81" applyFont="1" applyBorder="1" applyAlignment="1">
      <alignment horizontal="left" vertical="center"/>
      <protection/>
    </xf>
    <xf numFmtId="0" fontId="3" fillId="0" borderId="20" xfId="81" applyFont="1" applyBorder="1" applyAlignment="1">
      <alignment horizontal="center" vertical="center" wrapText="1"/>
      <protection/>
    </xf>
    <xf numFmtId="0" fontId="0" fillId="0" borderId="14" xfId="8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9" fillId="24" borderId="0" xfId="82" applyFont="1" applyFill="1" applyAlignment="1">
      <alignment horizontal="center"/>
      <protection/>
    </xf>
    <xf numFmtId="0" fontId="4" fillId="24" borderId="14" xfId="83" applyFont="1" applyFill="1" applyBorder="1" applyAlignment="1">
      <alignment horizontal="center"/>
      <protection/>
    </xf>
    <xf numFmtId="0" fontId="0" fillId="0" borderId="14" xfId="81" applyFont="1" applyBorder="1" applyAlignment="1">
      <alignment vertical="center"/>
      <protection/>
    </xf>
    <xf numFmtId="0" fontId="15" fillId="0" borderId="20" xfId="81" applyFont="1" applyBorder="1" applyAlignment="1">
      <alignment horizontal="center" vertical="center" wrapText="1"/>
      <protection/>
    </xf>
    <xf numFmtId="0" fontId="15" fillId="0" borderId="0" xfId="81" applyFont="1" applyAlignment="1">
      <alignment horizontal="center" vertical="center" wrapText="1"/>
      <protection/>
    </xf>
    <xf numFmtId="0" fontId="11" fillId="0" borderId="0" xfId="81" applyFont="1" applyAlignment="1">
      <alignment vertical="center"/>
      <protection/>
    </xf>
    <xf numFmtId="0" fontId="10" fillId="0" borderId="0" xfId="81" applyFont="1" applyAlignment="1">
      <alignment horizontal="center" vertical="center"/>
      <protection/>
    </xf>
    <xf numFmtId="0" fontId="3" fillId="0" borderId="0" xfId="81" applyFont="1" applyAlignment="1">
      <alignment horizontal="center" vertical="center" wrapText="1"/>
      <protection/>
    </xf>
    <xf numFmtId="0" fontId="11" fillId="0" borderId="10" xfId="81" applyFont="1" applyBorder="1" applyAlignment="1">
      <alignment vertical="center"/>
      <protection/>
    </xf>
    <xf numFmtId="0" fontId="58" fillId="0" borderId="14" xfId="81" applyFont="1" applyBorder="1" applyAlignment="1">
      <alignment horizontal="right" vertical="center"/>
      <protection/>
    </xf>
    <xf numFmtId="0" fontId="10" fillId="0" borderId="0" xfId="81" applyFont="1" applyAlignment="1">
      <alignment horizontal="justify" vertical="center"/>
      <protection/>
    </xf>
    <xf numFmtId="0" fontId="9" fillId="0" borderId="0" xfId="81" applyFont="1" applyAlignment="1">
      <alignment horizontal="center" vertical="center"/>
      <protection/>
    </xf>
    <xf numFmtId="0" fontId="55" fillId="0" borderId="14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0" fontId="3" fillId="0" borderId="14" xfId="81" applyFont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0" fontId="11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9" fillId="0" borderId="14" xfId="81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/>
      <protection/>
    </xf>
    <xf numFmtId="0" fontId="3" fillId="0" borderId="12" xfId="81" applyFont="1" applyBorder="1" applyAlignment="1">
      <alignment horizontal="left" vertical="center"/>
      <protection/>
    </xf>
    <xf numFmtId="0" fontId="0" fillId="0" borderId="22" xfId="81" applyFont="1" applyBorder="1" applyAlignment="1">
      <alignment vertical="center"/>
      <protection/>
    </xf>
    <xf numFmtId="0" fontId="0" fillId="0" borderId="11" xfId="81" applyFont="1" applyBorder="1" applyAlignment="1">
      <alignment vertical="center"/>
      <protection/>
    </xf>
    <xf numFmtId="0" fontId="3" fillId="0" borderId="10" xfId="81" applyFont="1" applyBorder="1" applyAlignment="1">
      <alignment horizontal="left" vertical="center" wrapText="1"/>
      <protection/>
    </xf>
    <xf numFmtId="0" fontId="0" fillId="0" borderId="10" xfId="81" applyFont="1" applyBorder="1" applyAlignment="1">
      <alignment vertical="center"/>
      <protection/>
    </xf>
    <xf numFmtId="0" fontId="3" fillId="0" borderId="10" xfId="81" applyFont="1" applyBorder="1" applyAlignment="1">
      <alignment vertical="center" wrapText="1"/>
      <protection/>
    </xf>
    <xf numFmtId="0" fontId="4" fillId="0" borderId="12" xfId="81" applyFont="1" applyBorder="1" applyAlignment="1">
      <alignment horizontal="left" vertical="center"/>
      <protection/>
    </xf>
    <xf numFmtId="0" fontId="11" fillId="0" borderId="22" xfId="81" applyFont="1" applyBorder="1" applyAlignment="1">
      <alignment vertical="center"/>
      <protection/>
    </xf>
    <xf numFmtId="0" fontId="11" fillId="0" borderId="11" xfId="81" applyFont="1" applyBorder="1" applyAlignment="1">
      <alignment vertical="center"/>
      <protection/>
    </xf>
    <xf numFmtId="0" fontId="4" fillId="0" borderId="12" xfId="81" applyFont="1" applyBorder="1" applyAlignment="1">
      <alignment vertical="center" wrapText="1"/>
      <protection/>
    </xf>
    <xf numFmtId="0" fontId="11" fillId="0" borderId="22" xfId="81" applyFont="1" applyBorder="1" applyAlignment="1">
      <alignment vertical="center" wrapText="1"/>
      <protection/>
    </xf>
    <xf numFmtId="0" fontId="11" fillId="0" borderId="11" xfId="81" applyFont="1" applyBorder="1" applyAlignment="1">
      <alignment vertical="center" wrapText="1"/>
      <protection/>
    </xf>
    <xf numFmtId="0" fontId="4" fillId="0" borderId="12" xfId="81" applyFont="1" applyBorder="1" applyAlignment="1">
      <alignment vertical="center"/>
      <protection/>
    </xf>
    <xf numFmtId="0" fontId="4" fillId="0" borderId="12" xfId="81" applyFont="1" applyBorder="1" applyAlignment="1">
      <alignment horizontal="left" vertical="center" wrapText="1"/>
      <protection/>
    </xf>
    <xf numFmtId="0" fontId="0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4" borderId="0" xfId="83" applyFont="1" applyFill="1" applyAlignment="1">
      <alignment horizontal="center" vertical="center" wrapText="1"/>
      <protection/>
    </xf>
    <xf numFmtId="0" fontId="3" fillId="24" borderId="20" xfId="83" applyFont="1" applyFill="1" applyBorder="1" applyAlignment="1">
      <alignment horizontal="center" vertical="center" wrapText="1"/>
      <protection/>
    </xf>
    <xf numFmtId="0" fontId="4" fillId="24" borderId="14" xfId="83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justify"/>
    </xf>
    <xf numFmtId="0" fontId="57" fillId="0" borderId="0" xfId="0" applyFont="1" applyFill="1" applyAlignment="1">
      <alignment/>
    </xf>
    <xf numFmtId="0" fontId="4" fillId="0" borderId="10" xfId="83" applyFont="1" applyBorder="1" applyAlignment="1">
      <alignment horizontal="center" vertical="center" wrapText="1"/>
      <protection/>
    </xf>
    <xf numFmtId="0" fontId="4" fillId="0" borderId="12" xfId="83" applyFont="1" applyBorder="1" applyAlignment="1">
      <alignment horizontal="center" vertical="center" wrapText="1"/>
      <protection/>
    </xf>
    <xf numFmtId="0" fontId="3" fillId="0" borderId="13" xfId="83" applyFont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4" fillId="0" borderId="17" xfId="83" applyFont="1" applyBorder="1" applyAlignment="1">
      <alignment horizontal="left" vertical="center" wrapText="1"/>
      <protection/>
    </xf>
    <xf numFmtId="0" fontId="4" fillId="0" borderId="18" xfId="83" applyFont="1" applyBorder="1" applyAlignment="1">
      <alignment horizontal="left" vertical="center" wrapText="1"/>
      <protection/>
    </xf>
    <xf numFmtId="0" fontId="4" fillId="0" borderId="12" xfId="83" applyFont="1" applyBorder="1" applyAlignment="1">
      <alignment horizontal="left" vertical="center" wrapText="1"/>
      <protection/>
    </xf>
    <xf numFmtId="0" fontId="4" fillId="0" borderId="11" xfId="83" applyFont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" fillId="24" borderId="0" xfId="83" applyFont="1" applyFill="1" applyBorder="1" applyAlignment="1">
      <alignment horizontal="center" vertical="center" shrinkToFit="1"/>
      <protection/>
    </xf>
    <xf numFmtId="0" fontId="38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4" borderId="14" xfId="91" applyFont="1" applyFill="1" applyBorder="1" applyAlignment="1">
      <alignment horizontal="center" vertical="center" wrapText="1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Įprastas 2" xfId="81"/>
    <cellStyle name="Įprastas 2 2" xfId="82"/>
    <cellStyle name="Įprastas 3" xfId="83"/>
    <cellStyle name="Įprastas 4" xfId="84"/>
    <cellStyle name="Įspėjimo tekstas" xfId="85"/>
    <cellStyle name="Išvestis" xfId="86"/>
    <cellStyle name="Įvestis" xfId="87"/>
    <cellStyle name="Linked Cell" xfId="88"/>
    <cellStyle name="Neutral" xfId="89"/>
    <cellStyle name="Neutralus" xfId="90"/>
    <cellStyle name="Normal_17 VSAFAS_lyginamasis_4-19_priedai_2009-09-10" xfId="91"/>
    <cellStyle name="Note" xfId="92"/>
    <cellStyle name="Output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zoomScaleSheetLayoutView="80" workbookViewId="0" topLeftCell="A8">
      <selection activeCell="C25" sqref="C25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226</v>
      </c>
    </row>
    <row r="2" ht="12.75">
      <c r="D2" s="1" t="s">
        <v>228</v>
      </c>
    </row>
    <row r="3" spans="1:6" s="107" customFormat="1" ht="12.75" customHeight="1">
      <c r="A3" s="337" t="s">
        <v>7</v>
      </c>
      <c r="B3" s="337"/>
      <c r="C3" s="337"/>
      <c r="D3" s="337"/>
      <c r="E3" s="337"/>
      <c r="F3" s="113"/>
    </row>
    <row r="4" spans="1:6" s="107" customFormat="1" ht="9" customHeight="1">
      <c r="A4" s="337"/>
      <c r="B4" s="337"/>
      <c r="C4" s="337"/>
      <c r="D4" s="337"/>
      <c r="E4" s="337"/>
      <c r="F4" s="113"/>
    </row>
    <row r="5" spans="1:6" s="107" customFormat="1" ht="21.75" customHeight="1">
      <c r="A5" s="339" t="s">
        <v>49</v>
      </c>
      <c r="B5" s="339"/>
      <c r="C5" s="339"/>
      <c r="D5" s="339"/>
      <c r="E5" s="339"/>
      <c r="F5" s="339"/>
    </row>
    <row r="6" spans="1:6" s="107" customFormat="1" ht="12.75" customHeight="1">
      <c r="A6" s="338" t="s">
        <v>8</v>
      </c>
      <c r="B6" s="338"/>
      <c r="C6" s="338"/>
      <c r="D6" s="338"/>
      <c r="E6" s="338"/>
      <c r="F6" s="188"/>
    </row>
    <row r="7" spans="1:6" s="107" customFormat="1" ht="12.75" customHeight="1">
      <c r="A7" s="340" t="s">
        <v>163</v>
      </c>
      <c r="B7" s="340"/>
      <c r="C7" s="340"/>
      <c r="D7" s="340"/>
      <c r="E7" s="340"/>
      <c r="F7" s="340"/>
    </row>
    <row r="8" spans="1:6" s="107" customFormat="1" ht="12.75" customHeight="1">
      <c r="A8" s="333" t="s">
        <v>11</v>
      </c>
      <c r="B8" s="333"/>
      <c r="C8" s="333"/>
      <c r="D8" s="333"/>
      <c r="E8" s="333"/>
      <c r="F8" s="186"/>
    </row>
    <row r="9" spans="1:6" s="107" customFormat="1" ht="12.75">
      <c r="A9" s="133"/>
      <c r="B9" s="133"/>
      <c r="C9" s="133"/>
      <c r="D9" s="133"/>
      <c r="E9" s="133"/>
      <c r="F9" s="133"/>
    </row>
    <row r="10" spans="1:6" s="11" customFormat="1" ht="12.75">
      <c r="A10" s="334" t="s">
        <v>199</v>
      </c>
      <c r="B10" s="335"/>
      <c r="C10" s="335"/>
      <c r="D10" s="336"/>
      <c r="E10" s="336"/>
      <c r="F10" s="184"/>
    </row>
    <row r="11" spans="1:6" s="11" customFormat="1" ht="12.75">
      <c r="A11" s="334" t="s">
        <v>316</v>
      </c>
      <c r="B11" s="335"/>
      <c r="C11" s="335"/>
      <c r="D11" s="336"/>
      <c r="E11" s="336"/>
      <c r="F11" s="184"/>
    </row>
    <row r="12" spans="1:6" ht="12.75">
      <c r="A12" s="328" t="s">
        <v>327</v>
      </c>
      <c r="B12" s="329"/>
      <c r="C12" s="329"/>
      <c r="D12" s="330"/>
      <c r="E12" s="330"/>
      <c r="F12" s="183"/>
    </row>
    <row r="13" spans="1:6" ht="12.75">
      <c r="A13" s="328" t="s">
        <v>200</v>
      </c>
      <c r="B13" s="328"/>
      <c r="C13" s="328"/>
      <c r="D13" s="330"/>
      <c r="E13" s="330"/>
      <c r="F13" s="183"/>
    </row>
    <row r="14" spans="1:6" ht="12.75" customHeight="1">
      <c r="A14" s="4"/>
      <c r="B14" s="327" t="s">
        <v>18</v>
      </c>
      <c r="C14" s="327"/>
      <c r="D14" s="327"/>
      <c r="E14" s="327"/>
      <c r="F14" s="189"/>
    </row>
    <row r="15" spans="1:6" ht="67.5" customHeight="1">
      <c r="A15" s="8" t="s">
        <v>57</v>
      </c>
      <c r="B15" s="9" t="s">
        <v>112</v>
      </c>
      <c r="C15" s="13" t="s">
        <v>201</v>
      </c>
      <c r="D15" s="9" t="s">
        <v>202</v>
      </c>
      <c r="E15" s="9" t="s">
        <v>203</v>
      </c>
      <c r="F15" s="187"/>
    </row>
    <row r="16" spans="1:6" s="2" customFormat="1" ht="12.75">
      <c r="A16" s="33" t="s">
        <v>58</v>
      </c>
      <c r="B16" s="17" t="s">
        <v>192</v>
      </c>
      <c r="C16" s="41"/>
      <c r="D16" s="134">
        <f>D17+D23+D34+D35</f>
        <v>2669089.33</v>
      </c>
      <c r="E16" s="134">
        <f>E17+E23+E34+E35</f>
        <v>2252541.99</v>
      </c>
      <c r="F16" s="190"/>
    </row>
    <row r="17" spans="1:6" s="2" customFormat="1" ht="12.75">
      <c r="A17" s="18" t="s">
        <v>59</v>
      </c>
      <c r="B17" s="22" t="s">
        <v>224</v>
      </c>
      <c r="C17" s="218">
        <v>1</v>
      </c>
      <c r="D17" s="159">
        <f>D18+D19+D20+D21+D22</f>
        <v>0</v>
      </c>
      <c r="E17" s="159">
        <f>E18+E19+E20+E21+E22</f>
        <v>0</v>
      </c>
      <c r="F17" s="190"/>
    </row>
    <row r="18" spans="1:6" s="2" customFormat="1" ht="12.75">
      <c r="A18" s="18" t="s">
        <v>60</v>
      </c>
      <c r="B18" s="45" t="s">
        <v>61</v>
      </c>
      <c r="C18" s="218"/>
      <c r="D18" s="8"/>
      <c r="E18" s="35"/>
      <c r="F18" s="190"/>
    </row>
    <row r="19" spans="1:6" s="2" customFormat="1" ht="12.75">
      <c r="A19" s="18" t="s">
        <v>62</v>
      </c>
      <c r="B19" s="45" t="s">
        <v>148</v>
      </c>
      <c r="C19" s="218"/>
      <c r="D19" s="8"/>
      <c r="E19" s="219"/>
      <c r="F19" s="190"/>
    </row>
    <row r="20" spans="1:6" s="2" customFormat="1" ht="12.75">
      <c r="A20" s="18" t="s">
        <v>63</v>
      </c>
      <c r="B20" s="45" t="s">
        <v>64</v>
      </c>
      <c r="C20" s="218"/>
      <c r="D20" s="8"/>
      <c r="E20" s="35"/>
      <c r="F20" s="190"/>
    </row>
    <row r="21" spans="1:6" s="2" customFormat="1" ht="12.75">
      <c r="A21" s="10" t="s">
        <v>65</v>
      </c>
      <c r="B21" s="45" t="s">
        <v>12</v>
      </c>
      <c r="C21" s="219"/>
      <c r="D21" s="8"/>
      <c r="E21" s="35"/>
      <c r="F21" s="190"/>
    </row>
    <row r="22" spans="1:6" s="32" customFormat="1" ht="12.75" customHeight="1">
      <c r="A22" s="157" t="s">
        <v>144</v>
      </c>
      <c r="B22" s="158" t="s">
        <v>19</v>
      </c>
      <c r="C22" s="14"/>
      <c r="D22" s="14"/>
      <c r="E22" s="49"/>
      <c r="F22" s="156"/>
    </row>
    <row r="23" spans="1:6" s="2" customFormat="1" ht="12.75">
      <c r="A23" s="18" t="s">
        <v>66</v>
      </c>
      <c r="B23" s="22" t="s">
        <v>149</v>
      </c>
      <c r="C23" s="218">
        <v>2</v>
      </c>
      <c r="D23" s="137">
        <f>D24+D25+D26+D27+D28+D29+D30+D31+D32+D33</f>
        <v>2669089.33</v>
      </c>
      <c r="E23" s="137">
        <f>E24+E25+E26+E27+E28+E29+E30+E31+E32+E33</f>
        <v>2252541.99</v>
      </c>
      <c r="F23" s="190"/>
    </row>
    <row r="24" spans="1:6" s="2" customFormat="1" ht="12.75">
      <c r="A24" s="18" t="s">
        <v>67</v>
      </c>
      <c r="B24" s="45" t="s">
        <v>147</v>
      </c>
      <c r="C24" s="218"/>
      <c r="D24" s="39"/>
      <c r="E24" s="35"/>
      <c r="F24" s="190"/>
    </row>
    <row r="25" spans="1:6" s="2" customFormat="1" ht="12.75">
      <c r="A25" s="18" t="s">
        <v>68</v>
      </c>
      <c r="B25" s="45" t="s">
        <v>150</v>
      </c>
      <c r="C25" s="218"/>
      <c r="D25" s="258">
        <v>1905214.33</v>
      </c>
      <c r="E25" s="258">
        <v>1929799.05</v>
      </c>
      <c r="F25" s="190"/>
    </row>
    <row r="26" spans="1:6" s="2" customFormat="1" ht="12.75">
      <c r="A26" s="18" t="s">
        <v>69</v>
      </c>
      <c r="B26" s="45" t="s">
        <v>151</v>
      </c>
      <c r="C26" s="218"/>
      <c r="D26" s="258">
        <v>56799.65</v>
      </c>
      <c r="E26" s="258">
        <v>66313.8</v>
      </c>
      <c r="F26" s="190"/>
    </row>
    <row r="27" spans="1:6" s="2" customFormat="1" ht="12.75">
      <c r="A27" s="18" t="s">
        <v>70</v>
      </c>
      <c r="B27" s="45" t="s">
        <v>152</v>
      </c>
      <c r="C27" s="218"/>
      <c r="D27" s="258"/>
      <c r="E27" s="258"/>
      <c r="F27" s="190"/>
    </row>
    <row r="28" spans="1:6" s="2" customFormat="1" ht="12.75">
      <c r="A28" s="18" t="s">
        <v>72</v>
      </c>
      <c r="B28" s="45" t="s">
        <v>71</v>
      </c>
      <c r="C28" s="218"/>
      <c r="D28" s="258">
        <v>13483.9</v>
      </c>
      <c r="E28" s="258">
        <v>17005.3</v>
      </c>
      <c r="F28" s="190"/>
    </row>
    <row r="29" spans="1:6" s="2" customFormat="1" ht="12.75">
      <c r="A29" s="18" t="s">
        <v>74</v>
      </c>
      <c r="B29" s="45" t="s">
        <v>73</v>
      </c>
      <c r="C29" s="218"/>
      <c r="D29" s="258"/>
      <c r="E29" s="258"/>
      <c r="F29" s="190"/>
    </row>
    <row r="30" spans="1:6" s="2" customFormat="1" ht="12.75">
      <c r="A30" s="18" t="s">
        <v>75</v>
      </c>
      <c r="B30" s="45" t="s">
        <v>153</v>
      </c>
      <c r="C30" s="218"/>
      <c r="D30" s="258"/>
      <c r="E30" s="258"/>
      <c r="F30" s="190"/>
    </row>
    <row r="31" spans="1:6" s="2" customFormat="1" ht="12.75">
      <c r="A31" s="18" t="s">
        <v>76</v>
      </c>
      <c r="B31" s="45" t="s">
        <v>155</v>
      </c>
      <c r="C31" s="218"/>
      <c r="D31" s="258">
        <v>248049.54</v>
      </c>
      <c r="E31" s="258">
        <v>239423.84</v>
      </c>
      <c r="F31" s="190"/>
    </row>
    <row r="32" spans="1:6" s="2" customFormat="1" ht="12.75">
      <c r="A32" s="18" t="s">
        <v>109</v>
      </c>
      <c r="B32" s="46" t="s">
        <v>230</v>
      </c>
      <c r="C32" s="218"/>
      <c r="D32" s="258">
        <v>445541.91</v>
      </c>
      <c r="E32" s="259"/>
      <c r="F32" s="190"/>
    </row>
    <row r="33" spans="1:6" s="2" customFormat="1" ht="12.75">
      <c r="A33" s="18" t="s">
        <v>154</v>
      </c>
      <c r="B33" s="45" t="s">
        <v>13</v>
      </c>
      <c r="C33" s="218"/>
      <c r="D33" s="260"/>
      <c r="E33" s="259"/>
      <c r="F33" s="190"/>
    </row>
    <row r="34" spans="1:6" s="2" customFormat="1" ht="12.75">
      <c r="A34" s="18" t="s">
        <v>77</v>
      </c>
      <c r="B34" s="22" t="s">
        <v>78</v>
      </c>
      <c r="C34" s="218"/>
      <c r="D34" s="261"/>
      <c r="E34" s="259"/>
      <c r="F34" s="190"/>
    </row>
    <row r="35" spans="1:6" s="2" customFormat="1" ht="12.75">
      <c r="A35" s="18" t="s">
        <v>92</v>
      </c>
      <c r="B35" s="22" t="s">
        <v>156</v>
      </c>
      <c r="C35" s="218"/>
      <c r="D35" s="261"/>
      <c r="E35" s="259"/>
      <c r="F35" s="190"/>
    </row>
    <row r="36" spans="1:6" s="2" customFormat="1" ht="12.75">
      <c r="A36" s="33" t="s">
        <v>84</v>
      </c>
      <c r="B36" s="17" t="s">
        <v>193</v>
      </c>
      <c r="C36" s="218"/>
      <c r="D36" s="261"/>
      <c r="E36" s="259"/>
      <c r="F36" s="190"/>
    </row>
    <row r="37" spans="1:6" s="2" customFormat="1" ht="12.75">
      <c r="A37" s="34" t="s">
        <v>85</v>
      </c>
      <c r="B37" s="24" t="s">
        <v>194</v>
      </c>
      <c r="C37" s="218"/>
      <c r="D37" s="134">
        <f>D38+D44+D45+D52+D53</f>
        <v>420734.24</v>
      </c>
      <c r="E37" s="134">
        <f>E38+E44+E45+E52+E53</f>
        <v>386718.17000000004</v>
      </c>
      <c r="F37" s="190"/>
    </row>
    <row r="38" spans="1:6" s="2" customFormat="1" ht="12.75">
      <c r="A38" s="26" t="s">
        <v>59</v>
      </c>
      <c r="B38" s="47" t="s">
        <v>86</v>
      </c>
      <c r="C38" s="218">
        <v>3</v>
      </c>
      <c r="D38" s="137">
        <f>D40</f>
        <v>320.34</v>
      </c>
      <c r="E38" s="137">
        <f>E40</f>
        <v>373.01</v>
      </c>
      <c r="F38" s="190"/>
    </row>
    <row r="39" spans="1:6" s="2" customFormat="1" ht="12.75">
      <c r="A39" s="26" t="s">
        <v>60</v>
      </c>
      <c r="B39" s="46" t="s">
        <v>87</v>
      </c>
      <c r="C39" s="218"/>
      <c r="D39" s="8"/>
      <c r="E39" s="35"/>
      <c r="F39" s="190"/>
    </row>
    <row r="40" spans="1:6" s="2" customFormat="1" ht="12.75">
      <c r="A40" s="26" t="s">
        <v>62</v>
      </c>
      <c r="B40" s="46" t="s">
        <v>88</v>
      </c>
      <c r="C40" s="218"/>
      <c r="D40" s="154">
        <v>320.34</v>
      </c>
      <c r="E40" s="154">
        <v>373.01</v>
      </c>
      <c r="F40" s="190"/>
    </row>
    <row r="41" spans="1:6" s="2" customFormat="1" ht="12.75">
      <c r="A41" s="26" t="s">
        <v>63</v>
      </c>
      <c r="B41" s="46" t="s">
        <v>229</v>
      </c>
      <c r="C41" s="218"/>
      <c r="D41" s="154"/>
      <c r="E41" s="35"/>
      <c r="F41" s="190"/>
    </row>
    <row r="42" spans="1:6" s="2" customFormat="1" ht="12.75">
      <c r="A42" s="26" t="s">
        <v>65</v>
      </c>
      <c r="B42" s="46" t="s">
        <v>231</v>
      </c>
      <c r="C42" s="218"/>
      <c r="D42" s="154"/>
      <c r="E42" s="35"/>
      <c r="F42" s="190"/>
    </row>
    <row r="43" spans="1:6" s="2" customFormat="1" ht="12.75" customHeight="1">
      <c r="A43" s="26" t="s">
        <v>144</v>
      </c>
      <c r="B43" s="48" t="s">
        <v>232</v>
      </c>
      <c r="C43" s="218"/>
      <c r="D43" s="154"/>
      <c r="E43" s="35"/>
      <c r="F43" s="190"/>
    </row>
    <row r="44" spans="1:6" s="2" customFormat="1" ht="12.75">
      <c r="A44" s="26" t="s">
        <v>66</v>
      </c>
      <c r="B44" s="29" t="s">
        <v>89</v>
      </c>
      <c r="C44" s="218">
        <v>4</v>
      </c>
      <c r="D44" s="154"/>
      <c r="E44" s="35"/>
      <c r="F44" s="190"/>
    </row>
    <row r="45" spans="1:6" s="2" customFormat="1" ht="12.75">
      <c r="A45" s="26" t="s">
        <v>77</v>
      </c>
      <c r="B45" s="29" t="s">
        <v>233</v>
      </c>
      <c r="C45" s="219">
        <v>5</v>
      </c>
      <c r="D45" s="159">
        <f>D46+D47+D48+D49+D50+D51</f>
        <v>409987.29</v>
      </c>
      <c r="E45" s="159">
        <f>E46+E47+E48+E49+E50+E51</f>
        <v>377969.33</v>
      </c>
      <c r="F45" s="190"/>
    </row>
    <row r="46" spans="1:6" s="32" customFormat="1" ht="12.75" customHeight="1">
      <c r="A46" s="160" t="s">
        <v>79</v>
      </c>
      <c r="B46" s="161" t="s">
        <v>20</v>
      </c>
      <c r="C46" s="30"/>
      <c r="D46" s="14"/>
      <c r="E46" s="49"/>
      <c r="F46" s="156"/>
    </row>
    <row r="47" spans="1:6" s="2" customFormat="1" ht="12.75">
      <c r="A47" s="27" t="s">
        <v>234</v>
      </c>
      <c r="B47" s="46" t="s">
        <v>157</v>
      </c>
      <c r="C47" s="218"/>
      <c r="D47" s="154"/>
      <c r="E47" s="154">
        <v>116.09</v>
      </c>
      <c r="F47" s="190"/>
    </row>
    <row r="48" spans="1:6" s="2" customFormat="1" ht="12.75">
      <c r="A48" s="26" t="s">
        <v>80</v>
      </c>
      <c r="B48" s="46" t="s">
        <v>91</v>
      </c>
      <c r="C48" s="218"/>
      <c r="D48" s="8"/>
      <c r="E48" s="8">
        <v>0</v>
      </c>
      <c r="F48" s="190"/>
    </row>
    <row r="49" spans="1:6" s="2" customFormat="1" ht="12.75" customHeight="1">
      <c r="A49" s="26" t="s">
        <v>81</v>
      </c>
      <c r="B49" s="48" t="s">
        <v>235</v>
      </c>
      <c r="C49" s="218"/>
      <c r="D49" s="8"/>
      <c r="E49" s="8"/>
      <c r="F49" s="190"/>
    </row>
    <row r="50" spans="1:6" s="2" customFormat="1" ht="12.75">
      <c r="A50" s="26" t="s">
        <v>82</v>
      </c>
      <c r="B50" s="46" t="s">
        <v>319</v>
      </c>
      <c r="C50" s="218"/>
      <c r="D50" s="154">
        <v>409979.06</v>
      </c>
      <c r="E50" s="154">
        <v>377853.24</v>
      </c>
      <c r="F50" s="190"/>
    </row>
    <row r="51" spans="1:6" s="2" customFormat="1" ht="12.75">
      <c r="A51" s="26" t="s">
        <v>83</v>
      </c>
      <c r="B51" s="46" t="s">
        <v>90</v>
      </c>
      <c r="C51" s="218">
        <v>6</v>
      </c>
      <c r="D51" s="154">
        <v>8.23</v>
      </c>
      <c r="E51" s="154">
        <v>0</v>
      </c>
      <c r="F51" s="190"/>
    </row>
    <row r="52" spans="1:6" s="2" customFormat="1" ht="12.75">
      <c r="A52" s="26" t="s">
        <v>92</v>
      </c>
      <c r="B52" s="29" t="s">
        <v>93</v>
      </c>
      <c r="C52" s="21"/>
      <c r="D52" s="25"/>
      <c r="E52" s="28"/>
      <c r="F52" s="191"/>
    </row>
    <row r="53" spans="1:6" s="2" customFormat="1" ht="12.75">
      <c r="A53" s="26" t="s">
        <v>94</v>
      </c>
      <c r="B53" s="29" t="s">
        <v>315</v>
      </c>
      <c r="C53" s="220">
        <v>7</v>
      </c>
      <c r="D53" s="25">
        <v>10426.61</v>
      </c>
      <c r="E53" s="25">
        <v>8375.83</v>
      </c>
      <c r="F53" s="155"/>
    </row>
    <row r="54" spans="1:6" s="2" customFormat="1" ht="12.75">
      <c r="A54" s="18"/>
      <c r="B54" s="227" t="s">
        <v>158</v>
      </c>
      <c r="C54" s="8"/>
      <c r="D54" s="135">
        <f>D16+D36+D37</f>
        <v>3089823.5700000003</v>
      </c>
      <c r="E54" s="135">
        <f>E16+E36+E37</f>
        <v>2639260.16</v>
      </c>
      <c r="F54" s="187"/>
    </row>
    <row r="55" spans="1:6" s="2" customFormat="1" ht="12.75">
      <c r="A55" s="33" t="s">
        <v>95</v>
      </c>
      <c r="B55" s="17" t="s">
        <v>195</v>
      </c>
      <c r="C55" s="221">
        <v>8</v>
      </c>
      <c r="D55" s="237">
        <f>D56+D57+D58+D59</f>
        <v>2679029.97</v>
      </c>
      <c r="E55" s="135">
        <f>E56+E57+E58+E59</f>
        <v>2260755.53</v>
      </c>
      <c r="F55" s="155"/>
    </row>
    <row r="56" spans="1:6" s="2" customFormat="1" ht="12.75">
      <c r="A56" s="18" t="s">
        <v>59</v>
      </c>
      <c r="B56" s="22" t="s">
        <v>96</v>
      </c>
      <c r="C56" s="19"/>
      <c r="D56" s="239">
        <v>521801.75</v>
      </c>
      <c r="E56" s="239">
        <v>111914.38</v>
      </c>
      <c r="F56" s="155"/>
    </row>
    <row r="57" spans="1:6" s="2" customFormat="1" ht="12.75">
      <c r="A57" s="40" t="s">
        <v>66</v>
      </c>
      <c r="B57" s="22" t="s">
        <v>97</v>
      </c>
      <c r="C57" s="43"/>
      <c r="D57" s="240">
        <v>2057215.28</v>
      </c>
      <c r="E57" s="240">
        <v>2077220.5</v>
      </c>
      <c r="F57" s="155"/>
    </row>
    <row r="58" spans="1:6" s="2" customFormat="1" ht="12.75" customHeight="1">
      <c r="A58" s="18" t="s">
        <v>77</v>
      </c>
      <c r="B58" s="49" t="s">
        <v>236</v>
      </c>
      <c r="C58" s="115"/>
      <c r="D58" s="241">
        <v>62258.65</v>
      </c>
      <c r="E58" s="241">
        <v>63407.11</v>
      </c>
      <c r="F58" s="155"/>
    </row>
    <row r="59" spans="1:6" s="2" customFormat="1" ht="12.75">
      <c r="A59" s="18" t="s">
        <v>237</v>
      </c>
      <c r="B59" s="22" t="s">
        <v>98</v>
      </c>
      <c r="C59" s="19"/>
      <c r="D59" s="239">
        <v>37754.29</v>
      </c>
      <c r="E59" s="239">
        <v>8213.54</v>
      </c>
      <c r="F59" s="155"/>
    </row>
    <row r="60" spans="1:6" s="2" customFormat="1" ht="12.75">
      <c r="A60" s="33" t="s">
        <v>99</v>
      </c>
      <c r="B60" s="17" t="s">
        <v>196</v>
      </c>
      <c r="C60" s="222">
        <v>9</v>
      </c>
      <c r="D60" s="135">
        <f>D61+D65</f>
        <v>410453.56</v>
      </c>
      <c r="E60" s="135">
        <f>E61+E65</f>
        <v>365251.70999999996</v>
      </c>
      <c r="F60" s="155"/>
    </row>
    <row r="61" spans="1:6" s="2" customFormat="1" ht="12.75">
      <c r="A61" s="18" t="s">
        <v>59</v>
      </c>
      <c r="B61" s="22" t="s">
        <v>100</v>
      </c>
      <c r="C61" s="19"/>
      <c r="D61" s="136">
        <f>D62+D63+D64</f>
        <v>0</v>
      </c>
      <c r="E61" s="136">
        <f>E62+E63+E64</f>
        <v>0</v>
      </c>
      <c r="F61" s="155"/>
    </row>
    <row r="62" spans="1:6" s="2" customFormat="1" ht="12.75">
      <c r="A62" s="18" t="s">
        <v>60</v>
      </c>
      <c r="B62" s="45" t="s">
        <v>238</v>
      </c>
      <c r="C62" s="12"/>
      <c r="D62" s="37"/>
      <c r="E62" s="28"/>
      <c r="F62" s="191"/>
    </row>
    <row r="63" spans="1:6" s="2" customFormat="1" ht="12.75">
      <c r="A63" s="18" t="s">
        <v>62</v>
      </c>
      <c r="B63" s="45" t="s">
        <v>101</v>
      </c>
      <c r="C63" s="12"/>
      <c r="D63" s="10"/>
      <c r="E63" s="14"/>
      <c r="F63" s="155"/>
    </row>
    <row r="64" spans="1:6" s="2" customFormat="1" ht="12.75">
      <c r="A64" s="18" t="s">
        <v>239</v>
      </c>
      <c r="B64" s="45" t="s">
        <v>102</v>
      </c>
      <c r="C64" s="12"/>
      <c r="D64" s="10"/>
      <c r="E64" s="23"/>
      <c r="F64" s="192"/>
    </row>
    <row r="65" spans="1:6" s="2" customFormat="1" ht="12.75">
      <c r="A65" s="26" t="s">
        <v>66</v>
      </c>
      <c r="B65" s="29" t="s">
        <v>103</v>
      </c>
      <c r="C65" s="21"/>
      <c r="D65" s="164">
        <f>D66+D67+D68+D69+D70+D71+D74+D75+D76+D77+D78+D79</f>
        <v>410453.56</v>
      </c>
      <c r="E65" s="164">
        <f>E66+E67+E68+E69+E70+E71+E74+E75+E76+E77+E78+E79</f>
        <v>365251.70999999996</v>
      </c>
      <c r="F65" s="179"/>
    </row>
    <row r="66" spans="1:6" s="2" customFormat="1" ht="12.75">
      <c r="A66" s="18" t="s">
        <v>67</v>
      </c>
      <c r="B66" s="45" t="s">
        <v>104</v>
      </c>
      <c r="C66" s="12"/>
      <c r="D66" s="10"/>
      <c r="E66" s="14"/>
      <c r="F66" s="155"/>
    </row>
    <row r="67" spans="1:6" s="2" customFormat="1" ht="12.75">
      <c r="A67" s="18" t="s">
        <v>68</v>
      </c>
      <c r="B67" s="45" t="s">
        <v>240</v>
      </c>
      <c r="C67" s="12"/>
      <c r="D67" s="37"/>
      <c r="E67" s="28"/>
      <c r="F67" s="191"/>
    </row>
    <row r="68" spans="1:6" s="2" customFormat="1" ht="12.75">
      <c r="A68" s="18" t="s">
        <v>69</v>
      </c>
      <c r="B68" s="45" t="s">
        <v>241</v>
      </c>
      <c r="C68" s="12"/>
      <c r="D68" s="37"/>
      <c r="E68" s="28"/>
      <c r="F68" s="191"/>
    </row>
    <row r="69" spans="1:6" s="2" customFormat="1" ht="12.75">
      <c r="A69" s="18" t="s">
        <v>70</v>
      </c>
      <c r="B69" s="46" t="s">
        <v>242</v>
      </c>
      <c r="C69" s="12"/>
      <c r="D69" s="25"/>
      <c r="E69" s="28"/>
      <c r="F69" s="191"/>
    </row>
    <row r="70" spans="1:6" s="32" customFormat="1" ht="12.75">
      <c r="A70" s="162" t="s">
        <v>72</v>
      </c>
      <c r="B70" s="158" t="s">
        <v>21</v>
      </c>
      <c r="C70" s="14"/>
      <c r="D70" s="28"/>
      <c r="E70" s="49"/>
      <c r="F70" s="156"/>
    </row>
    <row r="71" spans="1:6" s="2" customFormat="1" ht="12.75">
      <c r="A71" s="163" t="s">
        <v>74</v>
      </c>
      <c r="B71" s="46" t="s">
        <v>105</v>
      </c>
      <c r="C71" s="12">
        <v>10</v>
      </c>
      <c r="D71" s="164">
        <f>D72+D73</f>
        <v>0</v>
      </c>
      <c r="E71" s="164">
        <f>E72+E73</f>
        <v>0</v>
      </c>
      <c r="F71" s="155"/>
    </row>
    <row r="72" spans="1:6" s="2" customFormat="1" ht="12.75">
      <c r="A72" s="160" t="s">
        <v>22</v>
      </c>
      <c r="B72" s="50" t="s">
        <v>106</v>
      </c>
      <c r="C72" s="21"/>
      <c r="D72" s="5"/>
      <c r="E72" s="28"/>
      <c r="F72" s="191"/>
    </row>
    <row r="73" spans="1:6" s="2" customFormat="1" ht="12.75">
      <c r="A73" s="160" t="s">
        <v>23</v>
      </c>
      <c r="B73" s="50" t="s">
        <v>107</v>
      </c>
      <c r="C73" s="21"/>
      <c r="D73" s="5"/>
      <c r="E73" s="247">
        <v>0</v>
      </c>
      <c r="F73" s="193"/>
    </row>
    <row r="74" spans="1:6" s="2" customFormat="1" ht="12.75">
      <c r="A74" s="160" t="s">
        <v>75</v>
      </c>
      <c r="B74" s="46" t="s">
        <v>159</v>
      </c>
      <c r="C74" s="12"/>
      <c r="D74" s="25"/>
      <c r="E74" s="223"/>
      <c r="F74" s="193"/>
    </row>
    <row r="75" spans="1:6" s="2" customFormat="1" ht="12.75">
      <c r="A75" s="160" t="s">
        <v>76</v>
      </c>
      <c r="B75" s="46" t="s">
        <v>243</v>
      </c>
      <c r="C75" s="12"/>
      <c r="D75" s="38"/>
      <c r="E75" s="28"/>
      <c r="F75" s="191"/>
    </row>
    <row r="76" spans="1:6" s="2" customFormat="1" ht="12.75">
      <c r="A76" s="163" t="s">
        <v>109</v>
      </c>
      <c r="B76" s="45" t="s">
        <v>318</v>
      </c>
      <c r="C76" s="12">
        <v>11</v>
      </c>
      <c r="D76" s="243">
        <v>216625.94</v>
      </c>
      <c r="E76" s="243">
        <v>133268.56</v>
      </c>
      <c r="F76" s="191"/>
    </row>
    <row r="77" spans="1:6" s="2" customFormat="1" ht="12.75">
      <c r="A77" s="160" t="s">
        <v>154</v>
      </c>
      <c r="B77" s="45" t="s">
        <v>108</v>
      </c>
      <c r="C77" s="12">
        <v>11</v>
      </c>
      <c r="D77" s="244">
        <v>193827.62</v>
      </c>
      <c r="E77" s="244">
        <v>231983.15</v>
      </c>
      <c r="F77" s="191"/>
    </row>
    <row r="78" spans="1:6" s="2" customFormat="1" ht="12.75">
      <c r="A78" s="163" t="s">
        <v>24</v>
      </c>
      <c r="B78" s="46" t="s">
        <v>244</v>
      </c>
      <c r="C78" s="12">
        <v>11</v>
      </c>
      <c r="D78" s="244"/>
      <c r="E78" s="244"/>
      <c r="F78" s="191"/>
    </row>
    <row r="79" spans="1:6" s="2" customFormat="1" ht="12.75">
      <c r="A79" s="163" t="s">
        <v>25</v>
      </c>
      <c r="B79" s="45" t="s">
        <v>160</v>
      </c>
      <c r="C79" s="12"/>
      <c r="D79" s="10"/>
      <c r="E79" s="224"/>
      <c r="F79" s="192"/>
    </row>
    <row r="80" spans="1:6" s="2" customFormat="1" ht="12.75">
      <c r="A80" s="33" t="s">
        <v>110</v>
      </c>
      <c r="B80" s="17" t="s">
        <v>197</v>
      </c>
      <c r="C80" s="42"/>
      <c r="D80" s="237">
        <f>D81+D82+D85+D86</f>
        <v>340.04000000011183</v>
      </c>
      <c r="E80" s="237">
        <f>E81+E82+E85+E86</f>
        <v>13252.919999999833</v>
      </c>
      <c r="F80" s="192"/>
    </row>
    <row r="81" spans="1:6" s="2" customFormat="1" ht="12.75">
      <c r="A81" s="18" t="s">
        <v>59</v>
      </c>
      <c r="B81" s="22" t="s">
        <v>245</v>
      </c>
      <c r="C81" s="19"/>
      <c r="D81" s="243"/>
      <c r="E81" s="23"/>
      <c r="F81" s="192"/>
    </row>
    <row r="82" spans="1:6" s="2" customFormat="1" ht="12.75">
      <c r="A82" s="18" t="s">
        <v>66</v>
      </c>
      <c r="B82" s="22" t="s">
        <v>111</v>
      </c>
      <c r="C82" s="19"/>
      <c r="D82" s="228">
        <f>D83+D84</f>
        <v>0</v>
      </c>
      <c r="E82" s="136">
        <f>E83+E84</f>
        <v>0</v>
      </c>
      <c r="F82" s="155"/>
    </row>
    <row r="83" spans="1:6" s="2" customFormat="1" ht="12.75">
      <c r="A83" s="18" t="s">
        <v>67</v>
      </c>
      <c r="B83" s="45" t="s">
        <v>161</v>
      </c>
      <c r="C83" s="12"/>
      <c r="D83" s="243"/>
      <c r="E83" s="14"/>
      <c r="F83" s="155"/>
    </row>
    <row r="84" spans="1:6" s="2" customFormat="1" ht="12.75">
      <c r="A84" s="18" t="s">
        <v>68</v>
      </c>
      <c r="B84" s="45" t="s">
        <v>137</v>
      </c>
      <c r="C84" s="12"/>
      <c r="D84" s="243"/>
      <c r="E84" s="14"/>
      <c r="F84" s="155"/>
    </row>
    <row r="85" spans="1:6" s="2" customFormat="1" ht="12.75">
      <c r="A85" s="26" t="s">
        <v>77</v>
      </c>
      <c r="B85" s="29" t="s">
        <v>246</v>
      </c>
      <c r="C85" s="21"/>
      <c r="D85" s="244"/>
      <c r="E85" s="14"/>
      <c r="F85" s="155"/>
    </row>
    <row r="86" spans="1:6" s="2" customFormat="1" ht="12.75">
      <c r="A86" s="40" t="s">
        <v>92</v>
      </c>
      <c r="B86" s="22" t="s">
        <v>162</v>
      </c>
      <c r="C86" s="19"/>
      <c r="D86" s="228">
        <f>D87+D88</f>
        <v>340.04000000011183</v>
      </c>
      <c r="E86" s="228">
        <f>E87+E88</f>
        <v>13252.919999999833</v>
      </c>
      <c r="F86" s="155"/>
    </row>
    <row r="87" spans="1:6" s="2" customFormat="1" ht="12.75">
      <c r="A87" s="18" t="s">
        <v>145</v>
      </c>
      <c r="B87" s="45" t="s">
        <v>247</v>
      </c>
      <c r="C87" s="12"/>
      <c r="D87" s="245">
        <f>'Veiklos rezultatų'!H51</f>
        <v>-12912.879999999888</v>
      </c>
      <c r="E87" s="245">
        <f>'Veiklos rezultatų'!I51</f>
        <v>9584.569999999832</v>
      </c>
      <c r="F87" s="193"/>
    </row>
    <row r="88" spans="1:6" s="2" customFormat="1" ht="12.75">
      <c r="A88" s="18" t="s">
        <v>146</v>
      </c>
      <c r="B88" s="45" t="s">
        <v>248</v>
      </c>
      <c r="C88" s="12"/>
      <c r="D88" s="245">
        <v>13252.92</v>
      </c>
      <c r="E88" s="245">
        <v>3668.35</v>
      </c>
      <c r="F88" s="193"/>
    </row>
    <row r="89" spans="1:6" s="2" customFormat="1" ht="12.75">
      <c r="A89" s="33" t="s">
        <v>134</v>
      </c>
      <c r="B89" s="17" t="s">
        <v>249</v>
      </c>
      <c r="C89" s="44"/>
      <c r="D89" s="9"/>
      <c r="E89" s="20"/>
      <c r="F89" s="193"/>
    </row>
    <row r="90" spans="1:6" s="2" customFormat="1" ht="34.5" customHeight="1">
      <c r="A90" s="9"/>
      <c r="B90" s="36" t="s">
        <v>250</v>
      </c>
      <c r="C90" s="116"/>
      <c r="D90" s="242">
        <f>D55+D60+D80+D89</f>
        <v>3089823.5700000003</v>
      </c>
      <c r="E90" s="138">
        <f>E55+E60+E80+E89</f>
        <v>2639260.1599999997</v>
      </c>
      <c r="F90" s="155"/>
    </row>
    <row r="91" spans="1:6" s="2" customFormat="1" ht="12.75">
      <c r="A91" s="6"/>
      <c r="B91" s="7"/>
      <c r="C91" s="7"/>
      <c r="D91" s="250">
        <f>D54-D90</f>
        <v>0</v>
      </c>
      <c r="E91" s="3"/>
      <c r="F91" s="3"/>
    </row>
    <row r="92" spans="1:6" s="2" customFormat="1" ht="0.75" customHeight="1">
      <c r="A92" s="6"/>
      <c r="B92" s="7" t="s">
        <v>297</v>
      </c>
      <c r="C92" s="7"/>
      <c r="D92" s="3"/>
      <c r="E92" s="3"/>
      <c r="F92" s="3"/>
    </row>
    <row r="93" spans="1:6" s="2" customFormat="1" ht="0.75" customHeight="1">
      <c r="A93" s="6"/>
      <c r="B93" s="7" t="s">
        <v>298</v>
      </c>
      <c r="C93" s="7"/>
      <c r="D93" s="332" t="s">
        <v>299</v>
      </c>
      <c r="E93" s="332"/>
      <c r="F93" s="3"/>
    </row>
    <row r="94" spans="1:6" s="52" customFormat="1" ht="12.75" customHeight="1">
      <c r="A94" s="65" t="s">
        <v>50</v>
      </c>
      <c r="B94" s="65"/>
      <c r="C94" s="65" t="s">
        <v>3</v>
      </c>
      <c r="D94" s="331" t="s">
        <v>2</v>
      </c>
      <c r="E94" s="331"/>
      <c r="F94" s="64"/>
    </row>
    <row r="95" spans="2:6" s="52" customFormat="1" ht="12.75" customHeight="1">
      <c r="B95" s="253" t="s">
        <v>278</v>
      </c>
      <c r="C95" s="254" t="s">
        <v>251</v>
      </c>
      <c r="D95" s="255"/>
      <c r="E95" s="252" t="s">
        <v>252</v>
      </c>
      <c r="F95" s="67"/>
    </row>
    <row r="96" spans="1:6" s="52" customFormat="1" ht="18.75" customHeight="1">
      <c r="A96" s="65" t="s">
        <v>320</v>
      </c>
      <c r="B96" s="65"/>
      <c r="C96" s="65" t="s">
        <v>3</v>
      </c>
      <c r="D96" s="331" t="s">
        <v>164</v>
      </c>
      <c r="E96" s="331"/>
      <c r="F96" s="64"/>
    </row>
    <row r="97" spans="1:5" s="32" customFormat="1" ht="12.75">
      <c r="A97" s="31"/>
      <c r="B97" s="256" t="s">
        <v>320</v>
      </c>
      <c r="C97" s="254" t="s">
        <v>251</v>
      </c>
      <c r="D97" s="256"/>
      <c r="E97" s="252" t="s">
        <v>252</v>
      </c>
    </row>
    <row r="98" s="32" customFormat="1" ht="25.5" customHeight="1"/>
    <row r="99" s="2" customFormat="1" ht="12.75"/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  <row r="119" s="2" customFormat="1" ht="12.75">
      <c r="C119" s="3"/>
    </row>
  </sheetData>
  <sheetProtection/>
  <mergeCells count="13">
    <mergeCell ref="A8:E8"/>
    <mergeCell ref="A10:E10"/>
    <mergeCell ref="A11:E11"/>
    <mergeCell ref="A3:E4"/>
    <mergeCell ref="A6:E6"/>
    <mergeCell ref="A5:F5"/>
    <mergeCell ref="A7:F7"/>
    <mergeCell ref="B14:E14"/>
    <mergeCell ref="A12:E12"/>
    <mergeCell ref="A13:E13"/>
    <mergeCell ref="D96:E96"/>
    <mergeCell ref="D94:E94"/>
    <mergeCell ref="D93:E93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SheetLayoutView="100" zoomScalePageLayoutView="0" workbookViewId="0" topLeftCell="A2">
      <selection activeCell="C7" sqref="C7:H7"/>
    </sheetView>
  </sheetViews>
  <sheetFormatPr defaultColWidth="9.140625" defaultRowHeight="12.75"/>
  <cols>
    <col min="1" max="1" width="8.00390625" style="52" customWidth="1"/>
    <col min="2" max="2" width="1.57421875" style="52" hidden="1" customWidth="1"/>
    <col min="3" max="3" width="30.140625" style="52" customWidth="1"/>
    <col min="4" max="4" width="18.28125" style="52" customWidth="1"/>
    <col min="5" max="5" width="0" style="52" hidden="1" customWidth="1"/>
    <col min="6" max="6" width="11.7109375" style="52" customWidth="1"/>
    <col min="7" max="7" width="8.8515625" style="52" customWidth="1"/>
    <col min="8" max="8" width="14.28125" style="52" customWidth="1"/>
    <col min="9" max="9" width="14.421875" style="52" customWidth="1"/>
    <col min="10" max="10" width="6.421875" style="213" customWidth="1"/>
    <col min="11" max="16384" width="9.140625" style="52" customWidth="1"/>
  </cols>
  <sheetData>
    <row r="1" spans="4:10" ht="12.75">
      <c r="D1" s="53"/>
      <c r="G1" s="54" t="s">
        <v>253</v>
      </c>
      <c r="H1" s="54"/>
      <c r="I1" s="54"/>
      <c r="J1" s="195"/>
    </row>
    <row r="2" spans="7:10" ht="12.75">
      <c r="G2" s="54" t="s">
        <v>26</v>
      </c>
      <c r="H2" s="54"/>
      <c r="I2" s="54"/>
      <c r="J2" s="195"/>
    </row>
    <row r="4" spans="1:10" ht="24.75" customHeight="1">
      <c r="A4" s="322" t="s">
        <v>17</v>
      </c>
      <c r="B4" s="322"/>
      <c r="C4" s="322"/>
      <c r="D4" s="322"/>
      <c r="E4" s="322"/>
      <c r="F4" s="322"/>
      <c r="G4" s="322"/>
      <c r="H4" s="322"/>
      <c r="I4" s="322"/>
      <c r="J4" s="196"/>
    </row>
    <row r="5" spans="1:10" ht="20.25" customHeight="1">
      <c r="A5" s="141"/>
      <c r="B5" s="140"/>
      <c r="C5" s="339" t="s">
        <v>49</v>
      </c>
      <c r="D5" s="339"/>
      <c r="E5" s="339"/>
      <c r="F5" s="339"/>
      <c r="G5" s="339"/>
      <c r="H5" s="339"/>
      <c r="I5" s="141"/>
      <c r="J5" s="197"/>
    </row>
    <row r="6" spans="1:10" ht="12.75" customHeight="1">
      <c r="A6" s="321" t="s">
        <v>227</v>
      </c>
      <c r="B6" s="321"/>
      <c r="C6" s="321"/>
      <c r="D6" s="321"/>
      <c r="E6" s="321"/>
      <c r="F6" s="321"/>
      <c r="G6" s="321"/>
      <c r="H6" s="321"/>
      <c r="I6" s="321"/>
      <c r="J6" s="198"/>
    </row>
    <row r="7" spans="1:10" ht="18" customHeight="1">
      <c r="A7" s="139"/>
      <c r="B7" s="139"/>
      <c r="C7" s="340" t="s">
        <v>163</v>
      </c>
      <c r="D7" s="340"/>
      <c r="E7" s="340"/>
      <c r="F7" s="340"/>
      <c r="G7" s="340"/>
      <c r="H7" s="340"/>
      <c r="I7" s="139"/>
      <c r="J7" s="199"/>
    </row>
    <row r="8" spans="1:10" ht="12.75" customHeight="1">
      <c r="A8" s="321" t="s">
        <v>254</v>
      </c>
      <c r="B8" s="321"/>
      <c r="C8" s="321"/>
      <c r="D8" s="321"/>
      <c r="E8" s="321"/>
      <c r="F8" s="321"/>
      <c r="G8" s="321"/>
      <c r="H8" s="321"/>
      <c r="I8" s="321"/>
      <c r="J8" s="198"/>
    </row>
    <row r="9" spans="1:10" ht="12.75" customHeight="1">
      <c r="A9" s="321" t="s">
        <v>255</v>
      </c>
      <c r="B9" s="321"/>
      <c r="C9" s="321"/>
      <c r="D9" s="321"/>
      <c r="E9" s="321"/>
      <c r="F9" s="321"/>
      <c r="G9" s="321"/>
      <c r="H9" s="321"/>
      <c r="I9" s="321"/>
      <c r="J9" s="198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200"/>
    </row>
    <row r="11" spans="1:10" s="117" customFormat="1" ht="12.75" customHeight="1">
      <c r="A11" s="326" t="s">
        <v>204</v>
      </c>
      <c r="B11" s="326"/>
      <c r="C11" s="326"/>
      <c r="D11" s="326"/>
      <c r="E11" s="326"/>
      <c r="F11" s="326"/>
      <c r="G11" s="326"/>
      <c r="H11" s="326"/>
      <c r="I11" s="326"/>
      <c r="J11" s="201"/>
    </row>
    <row r="12" spans="1:10" s="117" customFormat="1" ht="12.75">
      <c r="A12" s="326"/>
      <c r="B12" s="320"/>
      <c r="C12" s="320"/>
      <c r="D12" s="320"/>
      <c r="E12" s="320"/>
      <c r="F12" s="320"/>
      <c r="G12" s="320"/>
      <c r="H12" s="320"/>
      <c r="I12" s="320"/>
      <c r="J12" s="202"/>
    </row>
    <row r="13" spans="1:10" s="117" customFormat="1" ht="12.75">
      <c r="A13" s="326" t="s">
        <v>393</v>
      </c>
      <c r="B13" s="326"/>
      <c r="C13" s="326"/>
      <c r="D13" s="326"/>
      <c r="E13" s="326"/>
      <c r="F13" s="326"/>
      <c r="G13" s="326"/>
      <c r="H13" s="326"/>
      <c r="I13" s="326"/>
      <c r="J13" s="201"/>
    </row>
    <row r="14" spans="1:10" ht="12.75">
      <c r="A14" s="321" t="s">
        <v>394</v>
      </c>
      <c r="B14" s="321"/>
      <c r="C14" s="321"/>
      <c r="D14" s="321"/>
      <c r="E14" s="321"/>
      <c r="F14" s="321"/>
      <c r="G14" s="321"/>
      <c r="H14" s="321"/>
      <c r="I14" s="321"/>
      <c r="J14" s="198"/>
    </row>
    <row r="15" spans="1:10" ht="12.75">
      <c r="A15" s="321" t="s">
        <v>27</v>
      </c>
      <c r="B15" s="321"/>
      <c r="C15" s="321"/>
      <c r="D15" s="321"/>
      <c r="E15" s="321"/>
      <c r="F15" s="321"/>
      <c r="G15" s="321"/>
      <c r="H15" s="321"/>
      <c r="I15" s="321"/>
      <c r="J15" s="198"/>
    </row>
    <row r="16" spans="2:10" ht="12.75">
      <c r="B16" s="65"/>
      <c r="C16" s="324" t="s">
        <v>18</v>
      </c>
      <c r="D16" s="324"/>
      <c r="E16" s="324"/>
      <c r="F16" s="324"/>
      <c r="G16" s="324"/>
      <c r="H16" s="324"/>
      <c r="I16" s="324"/>
      <c r="J16" s="203"/>
    </row>
    <row r="17" spans="1:10" s="56" customFormat="1" ht="49.5" customHeight="1">
      <c r="A17" s="357" t="s">
        <v>57</v>
      </c>
      <c r="B17" s="357"/>
      <c r="C17" s="357" t="s">
        <v>112</v>
      </c>
      <c r="D17" s="355"/>
      <c r="E17" s="355"/>
      <c r="F17" s="355"/>
      <c r="G17" s="55" t="s">
        <v>223</v>
      </c>
      <c r="H17" s="55" t="s">
        <v>205</v>
      </c>
      <c r="I17" s="55" t="s">
        <v>206</v>
      </c>
      <c r="J17" s="204"/>
    </row>
    <row r="18" spans="1:10" ht="12.75">
      <c r="A18" s="57" t="s">
        <v>58</v>
      </c>
      <c r="B18" s="58" t="s">
        <v>113</v>
      </c>
      <c r="C18" s="356" t="s">
        <v>113</v>
      </c>
      <c r="D18" s="323"/>
      <c r="E18" s="323"/>
      <c r="F18" s="323"/>
      <c r="G18" s="142"/>
      <c r="H18" s="148">
        <f>H19+H24+H25</f>
        <v>3678448.4000000004</v>
      </c>
      <c r="I18" s="148">
        <f>I19+I24+I25</f>
        <v>3940151.88</v>
      </c>
      <c r="J18" s="205"/>
    </row>
    <row r="19" spans="1:10" ht="12.75">
      <c r="A19" s="59" t="s">
        <v>59</v>
      </c>
      <c r="B19" s="60" t="s">
        <v>114</v>
      </c>
      <c r="C19" s="344" t="s">
        <v>114</v>
      </c>
      <c r="D19" s="344"/>
      <c r="E19" s="344"/>
      <c r="F19" s="344"/>
      <c r="G19" s="144"/>
      <c r="H19" s="148">
        <f>H20+H21+H22+H23</f>
        <v>3567224.72</v>
      </c>
      <c r="I19" s="148">
        <f>I20+I21+I22+I23</f>
        <v>3834940.9</v>
      </c>
      <c r="J19" s="205"/>
    </row>
    <row r="20" spans="1:10" ht="12.75">
      <c r="A20" s="59" t="s">
        <v>115</v>
      </c>
      <c r="B20" s="60" t="s">
        <v>96</v>
      </c>
      <c r="C20" s="344" t="s">
        <v>96</v>
      </c>
      <c r="D20" s="344"/>
      <c r="E20" s="344"/>
      <c r="F20" s="344"/>
      <c r="G20" s="144"/>
      <c r="H20" s="233">
        <v>2858299.22</v>
      </c>
      <c r="I20" s="233">
        <v>3113725.68</v>
      </c>
      <c r="J20" s="204"/>
    </row>
    <row r="21" spans="1:10" ht="12.75">
      <c r="A21" s="59" t="s">
        <v>116</v>
      </c>
      <c r="B21" s="61" t="s">
        <v>117</v>
      </c>
      <c r="C21" s="346" t="s">
        <v>117</v>
      </c>
      <c r="D21" s="346"/>
      <c r="E21" s="346"/>
      <c r="F21" s="346"/>
      <c r="G21" s="144"/>
      <c r="H21" s="233">
        <v>657817.42</v>
      </c>
      <c r="I21" s="233">
        <v>604196.99</v>
      </c>
      <c r="J21" s="204"/>
    </row>
    <row r="22" spans="1:10" ht="12.75">
      <c r="A22" s="59" t="s">
        <v>118</v>
      </c>
      <c r="B22" s="60" t="s">
        <v>256</v>
      </c>
      <c r="C22" s="346" t="s">
        <v>256</v>
      </c>
      <c r="D22" s="346"/>
      <c r="E22" s="346"/>
      <c r="F22" s="346"/>
      <c r="G22" s="144"/>
      <c r="H22" s="233">
        <v>22474.41</v>
      </c>
      <c r="I22" s="233">
        <v>87839.64</v>
      </c>
      <c r="J22" s="204"/>
    </row>
    <row r="23" spans="1:10" ht="12.75">
      <c r="A23" s="59" t="s">
        <v>119</v>
      </c>
      <c r="B23" s="61" t="s">
        <v>120</v>
      </c>
      <c r="C23" s="346" t="s">
        <v>120</v>
      </c>
      <c r="D23" s="346"/>
      <c r="E23" s="346"/>
      <c r="F23" s="346"/>
      <c r="G23" s="144"/>
      <c r="H23" s="233">
        <v>28633.67</v>
      </c>
      <c r="I23" s="233">
        <v>29178.59</v>
      </c>
      <c r="J23" s="204"/>
    </row>
    <row r="24" spans="1:10" ht="12.75">
      <c r="A24" s="59" t="s">
        <v>66</v>
      </c>
      <c r="B24" s="60" t="s">
        <v>257</v>
      </c>
      <c r="C24" s="346" t="s">
        <v>257</v>
      </c>
      <c r="D24" s="346"/>
      <c r="E24" s="346"/>
      <c r="F24" s="346"/>
      <c r="G24" s="144"/>
      <c r="H24" s="145"/>
      <c r="I24" s="55"/>
      <c r="J24" s="204"/>
    </row>
    <row r="25" spans="1:10" ht="12.75">
      <c r="A25" s="59" t="s">
        <v>77</v>
      </c>
      <c r="B25" s="60" t="s">
        <v>258</v>
      </c>
      <c r="C25" s="346" t="s">
        <v>258</v>
      </c>
      <c r="D25" s="346"/>
      <c r="E25" s="346"/>
      <c r="F25" s="346"/>
      <c r="G25" s="144"/>
      <c r="H25" s="181">
        <f>H26-H27</f>
        <v>111223.68</v>
      </c>
      <c r="I25" s="181">
        <f>I26-I27</f>
        <v>105210.98</v>
      </c>
      <c r="J25" s="206"/>
    </row>
    <row r="26" spans="1:10" ht="12.75">
      <c r="A26" s="59" t="s">
        <v>259</v>
      </c>
      <c r="B26" s="61" t="s">
        <v>165</v>
      </c>
      <c r="C26" s="346" t="s">
        <v>165</v>
      </c>
      <c r="D26" s="346"/>
      <c r="E26" s="346"/>
      <c r="F26" s="346"/>
      <c r="G26" s="144"/>
      <c r="H26" s="145">
        <v>111223.68</v>
      </c>
      <c r="I26" s="145">
        <v>105210.98</v>
      </c>
      <c r="J26" s="204"/>
    </row>
    <row r="27" spans="1:10" ht="12.75">
      <c r="A27" s="59" t="s">
        <v>260</v>
      </c>
      <c r="B27" s="61" t="s">
        <v>166</v>
      </c>
      <c r="C27" s="346" t="s">
        <v>166</v>
      </c>
      <c r="D27" s="346"/>
      <c r="E27" s="346"/>
      <c r="F27" s="346"/>
      <c r="G27" s="144"/>
      <c r="H27" s="145"/>
      <c r="I27" s="55"/>
      <c r="J27" s="204"/>
    </row>
    <row r="28" spans="1:10" ht="12.75">
      <c r="A28" s="57" t="s">
        <v>84</v>
      </c>
      <c r="B28" s="58" t="s">
        <v>121</v>
      </c>
      <c r="C28" s="356" t="s">
        <v>121</v>
      </c>
      <c r="D28" s="356"/>
      <c r="E28" s="356"/>
      <c r="F28" s="356"/>
      <c r="G28" s="142"/>
      <c r="H28" s="148">
        <f>H29+H30+H31+H32+H33+H34+H35+H36+H37+H38+H39+H40+H41+H42</f>
        <v>-3691361.2800000003</v>
      </c>
      <c r="I28" s="148">
        <f>I29+I30+I31+I32+I33+I34+I35+I36+I37+I38+I39+I40+I41+I42</f>
        <v>-3930567.31</v>
      </c>
      <c r="J28" s="205"/>
    </row>
    <row r="29" spans="1:10" ht="12.75">
      <c r="A29" s="59" t="s">
        <v>59</v>
      </c>
      <c r="B29" s="60" t="s">
        <v>53</v>
      </c>
      <c r="C29" s="346" t="s">
        <v>207</v>
      </c>
      <c r="D29" s="345"/>
      <c r="E29" s="345"/>
      <c r="F29" s="345"/>
      <c r="G29" s="144"/>
      <c r="H29" s="233">
        <v>-2855637.36</v>
      </c>
      <c r="I29" s="233">
        <v>-3096709.96</v>
      </c>
      <c r="J29" s="204"/>
    </row>
    <row r="30" spans="1:10" ht="12.75">
      <c r="A30" s="59" t="s">
        <v>261</v>
      </c>
      <c r="B30" s="60" t="s">
        <v>122</v>
      </c>
      <c r="C30" s="346" t="s">
        <v>208</v>
      </c>
      <c r="D30" s="345"/>
      <c r="E30" s="345"/>
      <c r="F30" s="345"/>
      <c r="G30" s="144"/>
      <c r="H30" s="233">
        <v>-102083.92</v>
      </c>
      <c r="I30" s="233">
        <v>-85841.67</v>
      </c>
      <c r="J30" s="204"/>
    </row>
    <row r="31" spans="1:10" ht="12.75">
      <c r="A31" s="59" t="s">
        <v>77</v>
      </c>
      <c r="B31" s="60" t="s">
        <v>262</v>
      </c>
      <c r="C31" s="346" t="s">
        <v>209</v>
      </c>
      <c r="D31" s="345"/>
      <c r="E31" s="345"/>
      <c r="F31" s="345"/>
      <c r="G31" s="144"/>
      <c r="H31" s="233">
        <v>-190509.31</v>
      </c>
      <c r="I31" s="233">
        <v>-215541.39</v>
      </c>
      <c r="J31" s="207"/>
    </row>
    <row r="32" spans="1:10" ht="12.75">
      <c r="A32" s="59" t="s">
        <v>92</v>
      </c>
      <c r="B32" s="60" t="s">
        <v>123</v>
      </c>
      <c r="C32" s="344" t="s">
        <v>210</v>
      </c>
      <c r="D32" s="345"/>
      <c r="E32" s="345"/>
      <c r="F32" s="345"/>
      <c r="G32" s="144"/>
      <c r="H32" s="233">
        <v>-97.5</v>
      </c>
      <c r="I32" s="233"/>
      <c r="J32" s="207"/>
    </row>
    <row r="33" spans="1:10" ht="12.75">
      <c r="A33" s="59" t="s">
        <v>94</v>
      </c>
      <c r="B33" s="60" t="s">
        <v>125</v>
      </c>
      <c r="C33" s="344" t="s">
        <v>211</v>
      </c>
      <c r="D33" s="345"/>
      <c r="E33" s="345"/>
      <c r="F33" s="345"/>
      <c r="G33" s="144"/>
      <c r="H33" s="233">
        <v>-914.42</v>
      </c>
      <c r="I33" s="233">
        <v>-400</v>
      </c>
      <c r="J33" s="207"/>
    </row>
    <row r="34" spans="1:10" ht="12.75">
      <c r="A34" s="59" t="s">
        <v>124</v>
      </c>
      <c r="B34" s="60" t="s">
        <v>127</v>
      </c>
      <c r="C34" s="344" t="s">
        <v>212</v>
      </c>
      <c r="D34" s="345"/>
      <c r="E34" s="345"/>
      <c r="F34" s="345"/>
      <c r="G34" s="144"/>
      <c r="H34" s="233">
        <v>-17092.35</v>
      </c>
      <c r="I34" s="233">
        <v>-17969.67</v>
      </c>
      <c r="J34" s="207"/>
    </row>
    <row r="35" spans="1:10" ht="12.75">
      <c r="A35" s="59" t="s">
        <v>126</v>
      </c>
      <c r="B35" s="60" t="s">
        <v>263</v>
      </c>
      <c r="C35" s="344" t="s">
        <v>264</v>
      </c>
      <c r="D35" s="345"/>
      <c r="E35" s="345"/>
      <c r="F35" s="345"/>
      <c r="G35" s="144"/>
      <c r="H35" s="233">
        <v>-84074.58</v>
      </c>
      <c r="I35" s="233">
        <v>-12767.73</v>
      </c>
      <c r="J35" s="208"/>
    </row>
    <row r="36" spans="1:10" ht="12.75">
      <c r="A36" s="59" t="s">
        <v>128</v>
      </c>
      <c r="B36" s="60" t="s">
        <v>265</v>
      </c>
      <c r="C36" s="346" t="s">
        <v>265</v>
      </c>
      <c r="D36" s="345"/>
      <c r="E36" s="345"/>
      <c r="F36" s="345"/>
      <c r="G36" s="144"/>
      <c r="H36" s="233"/>
      <c r="I36" s="233"/>
      <c r="J36" s="208"/>
    </row>
    <row r="37" spans="1:10" ht="12.75">
      <c r="A37" s="59" t="s">
        <v>184</v>
      </c>
      <c r="B37" s="60" t="s">
        <v>266</v>
      </c>
      <c r="C37" s="344" t="s">
        <v>266</v>
      </c>
      <c r="D37" s="345"/>
      <c r="E37" s="345"/>
      <c r="F37" s="345"/>
      <c r="G37" s="144"/>
      <c r="H37" s="233">
        <v>-356111.85</v>
      </c>
      <c r="I37" s="233">
        <v>-419704.75</v>
      </c>
      <c r="J37" s="208"/>
    </row>
    <row r="38" spans="1:10" ht="15.75" customHeight="1">
      <c r="A38" s="59" t="s">
        <v>185</v>
      </c>
      <c r="B38" s="60" t="s">
        <v>267</v>
      </c>
      <c r="C38" s="346" t="s">
        <v>213</v>
      </c>
      <c r="D38" s="355"/>
      <c r="E38" s="355"/>
      <c r="F38" s="355"/>
      <c r="G38" s="144"/>
      <c r="H38" s="233"/>
      <c r="I38" s="144">
        <v>116.09</v>
      </c>
      <c r="J38" s="208"/>
    </row>
    <row r="39" spans="1:10" ht="15.75" customHeight="1">
      <c r="A39" s="59" t="s">
        <v>186</v>
      </c>
      <c r="B39" s="60" t="s">
        <v>268</v>
      </c>
      <c r="C39" s="346" t="s">
        <v>214</v>
      </c>
      <c r="D39" s="345"/>
      <c r="E39" s="345"/>
      <c r="F39" s="345"/>
      <c r="G39" s="144"/>
      <c r="H39" s="251"/>
      <c r="I39" s="251"/>
      <c r="J39" s="208"/>
    </row>
    <row r="40" spans="1:10" ht="12.75">
      <c r="A40" s="59" t="s">
        <v>187</v>
      </c>
      <c r="B40" s="60" t="s">
        <v>269</v>
      </c>
      <c r="C40" s="346" t="s">
        <v>215</v>
      </c>
      <c r="D40" s="345"/>
      <c r="E40" s="345"/>
      <c r="F40" s="345"/>
      <c r="G40" s="144"/>
      <c r="H40" s="233"/>
      <c r="I40" s="144"/>
      <c r="J40" s="208"/>
    </row>
    <row r="41" spans="1:10" ht="12.75">
      <c r="A41" s="59" t="s">
        <v>216</v>
      </c>
      <c r="B41" s="60" t="s">
        <v>270</v>
      </c>
      <c r="C41" s="346" t="s">
        <v>217</v>
      </c>
      <c r="D41" s="345"/>
      <c r="E41" s="345"/>
      <c r="F41" s="345"/>
      <c r="G41" s="144"/>
      <c r="H41" s="233">
        <v>-84839.99</v>
      </c>
      <c r="I41" s="233">
        <v>-81748.23</v>
      </c>
      <c r="J41" s="208"/>
    </row>
    <row r="42" spans="1:10" ht="12.75">
      <c r="A42" s="59" t="s">
        <v>218</v>
      </c>
      <c r="B42" s="60" t="s">
        <v>129</v>
      </c>
      <c r="C42" s="341" t="s">
        <v>219</v>
      </c>
      <c r="D42" s="342"/>
      <c r="E42" s="342"/>
      <c r="F42" s="343"/>
      <c r="G42" s="144"/>
      <c r="H42" s="145"/>
      <c r="I42" s="146"/>
      <c r="J42" s="209"/>
    </row>
    <row r="43" spans="1:10" ht="12.75">
      <c r="A43" s="58" t="s">
        <v>85</v>
      </c>
      <c r="B43" s="62" t="s">
        <v>167</v>
      </c>
      <c r="C43" s="347" t="s">
        <v>167</v>
      </c>
      <c r="D43" s="348"/>
      <c r="E43" s="348"/>
      <c r="F43" s="349"/>
      <c r="G43" s="142"/>
      <c r="H43" s="148">
        <f>H18+H28</f>
        <v>-12912.879999999888</v>
      </c>
      <c r="I43" s="148">
        <f>I18+I28</f>
        <v>9584.569999999832</v>
      </c>
      <c r="J43" s="205"/>
    </row>
    <row r="44" spans="1:10" ht="12.75">
      <c r="A44" s="58" t="s">
        <v>95</v>
      </c>
      <c r="B44" s="58" t="s">
        <v>130</v>
      </c>
      <c r="C44" s="353" t="s">
        <v>130</v>
      </c>
      <c r="D44" s="348"/>
      <c r="E44" s="348"/>
      <c r="F44" s="349"/>
      <c r="G44" s="147"/>
      <c r="H44" s="148">
        <f>H45-H46-H47</f>
        <v>0</v>
      </c>
      <c r="I44" s="148">
        <f>I45-I46-I47</f>
        <v>0</v>
      </c>
      <c r="J44" s="205"/>
    </row>
    <row r="45" spans="1:10" ht="12.75">
      <c r="A45" s="61" t="s">
        <v>131</v>
      </c>
      <c r="B45" s="60" t="s">
        <v>271</v>
      </c>
      <c r="C45" s="341" t="s">
        <v>220</v>
      </c>
      <c r="D45" s="342"/>
      <c r="E45" s="342"/>
      <c r="F45" s="343"/>
      <c r="G45" s="146"/>
      <c r="H45" s="145"/>
      <c r="I45" s="146"/>
      <c r="J45" s="209"/>
    </row>
    <row r="46" spans="1:10" ht="12.75">
      <c r="A46" s="61" t="s">
        <v>66</v>
      </c>
      <c r="B46" s="60" t="s">
        <v>221</v>
      </c>
      <c r="C46" s="341" t="s">
        <v>221</v>
      </c>
      <c r="D46" s="342"/>
      <c r="E46" s="342"/>
      <c r="F46" s="343"/>
      <c r="G46" s="146"/>
      <c r="H46" s="145"/>
      <c r="I46" s="146"/>
      <c r="J46" s="209"/>
    </row>
    <row r="47" spans="1:10" ht="12.75">
      <c r="A47" s="61" t="s">
        <v>136</v>
      </c>
      <c r="B47" s="60" t="s">
        <v>272</v>
      </c>
      <c r="C47" s="341" t="s">
        <v>222</v>
      </c>
      <c r="D47" s="342"/>
      <c r="E47" s="342"/>
      <c r="F47" s="343"/>
      <c r="G47" s="146"/>
      <c r="H47" s="145"/>
      <c r="I47" s="146"/>
      <c r="J47" s="209"/>
    </row>
    <row r="48" spans="1:10" ht="12.75">
      <c r="A48" s="58" t="s">
        <v>99</v>
      </c>
      <c r="B48" s="62" t="s">
        <v>132</v>
      </c>
      <c r="C48" s="347" t="s">
        <v>132</v>
      </c>
      <c r="D48" s="348"/>
      <c r="E48" s="348"/>
      <c r="F48" s="349"/>
      <c r="G48" s="147"/>
      <c r="H48" s="143"/>
      <c r="I48" s="147"/>
      <c r="J48" s="210"/>
    </row>
    <row r="49" spans="1:10" ht="30" customHeight="1">
      <c r="A49" s="58" t="s">
        <v>110</v>
      </c>
      <c r="B49" s="62" t="s">
        <v>54</v>
      </c>
      <c r="C49" s="354" t="s">
        <v>54</v>
      </c>
      <c r="D49" s="351"/>
      <c r="E49" s="351"/>
      <c r="F49" s="352"/>
      <c r="G49" s="147"/>
      <c r="H49" s="143"/>
      <c r="I49" s="147"/>
      <c r="J49" s="210"/>
    </row>
    <row r="50" spans="1:10" ht="12.75">
      <c r="A50" s="58" t="s">
        <v>134</v>
      </c>
      <c r="B50" s="62" t="s">
        <v>273</v>
      </c>
      <c r="C50" s="347" t="s">
        <v>273</v>
      </c>
      <c r="D50" s="348"/>
      <c r="E50" s="348"/>
      <c r="F50" s="349"/>
      <c r="G50" s="147"/>
      <c r="H50" s="143"/>
      <c r="I50" s="147"/>
      <c r="J50" s="210"/>
    </row>
    <row r="51" spans="1:10" ht="30" customHeight="1">
      <c r="A51" s="58" t="s">
        <v>135</v>
      </c>
      <c r="B51" s="58" t="s">
        <v>274</v>
      </c>
      <c r="C51" s="350" t="s">
        <v>274</v>
      </c>
      <c r="D51" s="351"/>
      <c r="E51" s="351"/>
      <c r="F51" s="352"/>
      <c r="G51" s="147"/>
      <c r="H51" s="225">
        <f>H43+H44+H48</f>
        <v>-12912.879999999888</v>
      </c>
      <c r="I51" s="226">
        <f>I43+I44+I48</f>
        <v>9584.569999999832</v>
      </c>
      <c r="J51" s="211"/>
    </row>
    <row r="52" spans="1:10" ht="12.75">
      <c r="A52" s="58" t="s">
        <v>59</v>
      </c>
      <c r="B52" s="58" t="s">
        <v>133</v>
      </c>
      <c r="C52" s="353" t="s">
        <v>133</v>
      </c>
      <c r="D52" s="348"/>
      <c r="E52" s="348"/>
      <c r="F52" s="349"/>
      <c r="G52" s="147"/>
      <c r="H52" s="143"/>
      <c r="I52" s="147"/>
      <c r="J52" s="210"/>
    </row>
    <row r="53" spans="1:10" ht="12.75">
      <c r="A53" s="58" t="s">
        <v>275</v>
      </c>
      <c r="B53" s="62" t="s">
        <v>183</v>
      </c>
      <c r="C53" s="347" t="s">
        <v>183</v>
      </c>
      <c r="D53" s="348"/>
      <c r="E53" s="348"/>
      <c r="F53" s="349"/>
      <c r="G53" s="147"/>
      <c r="H53" s="226">
        <f>H51+H52</f>
        <v>-12912.879999999888</v>
      </c>
      <c r="I53" s="226">
        <f>I51+I52</f>
        <v>9584.569999999832</v>
      </c>
      <c r="J53" s="211"/>
    </row>
    <row r="54" spans="1:10" ht="12.75">
      <c r="A54" s="61" t="s">
        <v>59</v>
      </c>
      <c r="B54" s="60" t="s">
        <v>276</v>
      </c>
      <c r="C54" s="341" t="s">
        <v>276</v>
      </c>
      <c r="D54" s="342"/>
      <c r="E54" s="342"/>
      <c r="F54" s="343"/>
      <c r="G54" s="146"/>
      <c r="H54" s="149"/>
      <c r="I54" s="150"/>
      <c r="J54" s="209"/>
    </row>
    <row r="55" spans="1:10" ht="12.75">
      <c r="A55" s="61" t="s">
        <v>66</v>
      </c>
      <c r="B55" s="60" t="s">
        <v>277</v>
      </c>
      <c r="C55" s="341" t="s">
        <v>277</v>
      </c>
      <c r="D55" s="342"/>
      <c r="E55" s="342"/>
      <c r="F55" s="343"/>
      <c r="G55" s="146"/>
      <c r="H55" s="149"/>
      <c r="I55" s="150"/>
      <c r="J55" s="209"/>
    </row>
    <row r="56" spans="1:10" ht="15" customHeight="1">
      <c r="A56" s="51"/>
      <c r="B56" s="51"/>
      <c r="C56" s="51"/>
      <c r="D56" s="51"/>
      <c r="G56" s="63"/>
      <c r="H56" s="63"/>
      <c r="I56" s="63"/>
      <c r="J56" s="212"/>
    </row>
    <row r="57" spans="1:10" ht="12.75" customHeight="1">
      <c r="A57" s="51"/>
      <c r="B57" s="51"/>
      <c r="C57" s="317" t="s">
        <v>50</v>
      </c>
      <c r="D57" s="317"/>
      <c r="E57" s="63"/>
      <c r="F57" s="64"/>
      <c r="G57" s="65"/>
      <c r="H57" s="331" t="s">
        <v>2</v>
      </c>
      <c r="I57" s="331"/>
      <c r="J57" s="212"/>
    </row>
    <row r="58" spans="1:10" ht="18" customHeight="1">
      <c r="A58" s="257"/>
      <c r="B58" s="257"/>
      <c r="C58" s="318" t="s">
        <v>278</v>
      </c>
      <c r="D58" s="318"/>
      <c r="G58" s="254" t="s">
        <v>251</v>
      </c>
      <c r="H58" s="319" t="s">
        <v>252</v>
      </c>
      <c r="I58" s="319"/>
      <c r="J58" s="212"/>
    </row>
    <row r="59" spans="1:10" ht="13.5" customHeight="1">
      <c r="A59" s="7"/>
      <c r="B59" s="7"/>
      <c r="C59" s="317" t="s">
        <v>326</v>
      </c>
      <c r="D59" s="317"/>
      <c r="E59" s="63"/>
      <c r="F59" s="64"/>
      <c r="G59" s="65"/>
      <c r="H59" s="331" t="s">
        <v>164</v>
      </c>
      <c r="I59" s="331"/>
      <c r="J59" s="212"/>
    </row>
    <row r="60" spans="1:10" ht="12.75" customHeight="1">
      <c r="A60" s="257"/>
      <c r="B60" s="257"/>
      <c r="C60" s="318" t="s">
        <v>321</v>
      </c>
      <c r="D60" s="318"/>
      <c r="G60" s="254" t="s">
        <v>251</v>
      </c>
      <c r="H60" s="319" t="s">
        <v>252</v>
      </c>
      <c r="I60" s="319"/>
      <c r="J60" s="212"/>
    </row>
  </sheetData>
  <sheetProtection/>
  <mergeCells count="61">
    <mergeCell ref="C57:D57"/>
    <mergeCell ref="H57:I57"/>
    <mergeCell ref="C58:D58"/>
    <mergeCell ref="H58:I58"/>
    <mergeCell ref="C59:D59"/>
    <mergeCell ref="H59:I59"/>
    <mergeCell ref="C60:D60"/>
    <mergeCell ref="H60:I60"/>
    <mergeCell ref="A4:I4"/>
    <mergeCell ref="A6:I6"/>
    <mergeCell ref="A8:I8"/>
    <mergeCell ref="A9:I9"/>
    <mergeCell ref="C5:H5"/>
    <mergeCell ref="C7:H7"/>
    <mergeCell ref="C16:I16"/>
    <mergeCell ref="A10:I10"/>
    <mergeCell ref="A11:I11"/>
    <mergeCell ref="A12:I12"/>
    <mergeCell ref="A13:I13"/>
    <mergeCell ref="A14:I14"/>
    <mergeCell ref="A15:I15"/>
    <mergeCell ref="C25:F25"/>
    <mergeCell ref="C26:F26"/>
    <mergeCell ref="A17:B17"/>
    <mergeCell ref="C17:F17"/>
    <mergeCell ref="C18:F18"/>
    <mergeCell ref="C19:F19"/>
    <mergeCell ref="C20:F20"/>
    <mergeCell ref="C21:F21"/>
    <mergeCell ref="C22:F22"/>
    <mergeCell ref="C23:F23"/>
    <mergeCell ref="C24:F2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46:F46"/>
    <mergeCell ref="C39:F39"/>
    <mergeCell ref="C40:F40"/>
    <mergeCell ref="C49:F49"/>
    <mergeCell ref="C48:F48"/>
    <mergeCell ref="C41:F41"/>
    <mergeCell ref="C42:F42"/>
    <mergeCell ref="C47:F47"/>
    <mergeCell ref="C44:F44"/>
    <mergeCell ref="C45:F45"/>
    <mergeCell ref="C54:F54"/>
    <mergeCell ref="C55:F55"/>
    <mergeCell ref="C34:F34"/>
    <mergeCell ref="C35:F35"/>
    <mergeCell ref="C36:F36"/>
    <mergeCell ref="C43:F43"/>
    <mergeCell ref="C50:F50"/>
    <mergeCell ref="C51:F51"/>
    <mergeCell ref="C52:F52"/>
    <mergeCell ref="C53:F53"/>
  </mergeCells>
  <printOptions horizontalCentered="1"/>
  <pageMargins left="1.1811023622047245" right="0.3937007874015748" top="0.3937007874015748" bottom="0.1968503937007874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SheetLayoutView="100" zoomScalePageLayoutView="0" workbookViewId="0" topLeftCell="A1">
      <selection activeCell="D15" sqref="D15:H15"/>
    </sheetView>
  </sheetViews>
  <sheetFormatPr defaultColWidth="9.140625" defaultRowHeight="12.75"/>
  <cols>
    <col min="1" max="1" width="3.28125" style="118" customWidth="1"/>
    <col min="2" max="2" width="34.00390625" style="118" customWidth="1"/>
    <col min="3" max="3" width="6.8515625" style="118" customWidth="1"/>
    <col min="4" max="6" width="9.140625" style="118" customWidth="1"/>
    <col min="7" max="7" width="10.140625" style="118" customWidth="1"/>
    <col min="8" max="9" width="9.140625" style="118" customWidth="1"/>
    <col min="10" max="10" width="7.8515625" style="118" customWidth="1"/>
    <col min="11" max="11" width="4.421875" style="118" customWidth="1"/>
    <col min="12" max="16384" width="9.140625" style="118" customWidth="1"/>
  </cols>
  <sheetData>
    <row r="1" spans="1:11" s="84" customFormat="1" ht="12.75">
      <c r="A1" s="103"/>
      <c r="G1" s="71" t="s">
        <v>293</v>
      </c>
      <c r="H1" s="94"/>
      <c r="I1" s="94"/>
      <c r="J1" s="94"/>
      <c r="K1" s="94"/>
    </row>
    <row r="2" spans="1:11" s="84" customFormat="1" ht="12.75">
      <c r="A2" s="94"/>
      <c r="B2" s="94"/>
      <c r="C2" s="72"/>
      <c r="D2" s="72"/>
      <c r="E2" s="94"/>
      <c r="G2" s="71" t="s">
        <v>225</v>
      </c>
      <c r="H2" s="94"/>
      <c r="I2" s="94"/>
      <c r="J2" s="94"/>
      <c r="K2" s="94"/>
    </row>
    <row r="3" spans="1:11" ht="15.75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185"/>
    </row>
    <row r="4" spans="1:11" ht="7.5" customHeight="1">
      <c r="A4" s="114" t="s">
        <v>292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s="84" customFormat="1" ht="11.25" customHeight="1">
      <c r="A5" s="73"/>
      <c r="B5" s="151"/>
      <c r="C5" s="316" t="s">
        <v>49</v>
      </c>
      <c r="D5" s="316"/>
      <c r="E5" s="316"/>
      <c r="F5" s="316"/>
      <c r="G5" s="316"/>
      <c r="H5" s="151"/>
      <c r="I5" s="151"/>
      <c r="J5" s="103"/>
      <c r="K5" s="103"/>
      <c r="L5" s="119"/>
    </row>
    <row r="6" spans="1:12" s="84" customFormat="1" ht="15" customHeight="1">
      <c r="A6" s="302" t="s">
        <v>227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119"/>
    </row>
    <row r="7" spans="1:12" s="84" customFormat="1" ht="11.25" customHeight="1">
      <c r="A7" s="303" t="s">
        <v>48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119"/>
    </row>
    <row r="8" spans="1:12" s="84" customFormat="1" ht="28.5" customHeight="1">
      <c r="A8" s="304" t="s">
        <v>291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120"/>
    </row>
    <row r="9" spans="1:12" s="84" customFormat="1" ht="14.25" customHeight="1">
      <c r="A9" s="306" t="s">
        <v>15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121"/>
    </row>
    <row r="10" spans="1:12" s="84" customFormat="1" ht="12.75">
      <c r="A10" s="303" t="s">
        <v>324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119"/>
    </row>
    <row r="11" spans="1:12" s="84" customFormat="1" ht="11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9"/>
    </row>
    <row r="12" spans="1:12" s="84" customFormat="1" ht="12.75">
      <c r="A12" s="307" t="s">
        <v>325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119"/>
    </row>
    <row r="13" spans="1:12" s="84" customFormat="1" ht="13.5" customHeight="1">
      <c r="A13" s="111"/>
      <c r="B13" s="111"/>
      <c r="C13" s="305" t="s">
        <v>200</v>
      </c>
      <c r="D13" s="305"/>
      <c r="E13" s="305"/>
      <c r="F13" s="111"/>
      <c r="G13" s="111"/>
      <c r="H13" s="111"/>
      <c r="I13" s="111"/>
      <c r="J13" s="111"/>
      <c r="K13" s="111"/>
      <c r="L13" s="119"/>
    </row>
    <row r="14" spans="1:11" s="84" customFormat="1" ht="12.75">
      <c r="A14" s="74"/>
      <c r="B14" s="74"/>
      <c r="C14" s="74"/>
      <c r="D14" s="74"/>
      <c r="F14" s="165" t="s">
        <v>18</v>
      </c>
      <c r="H14" s="122"/>
      <c r="I14" s="122"/>
      <c r="J14" s="122"/>
      <c r="K14" s="122"/>
    </row>
    <row r="15" spans="1:11" ht="12.75" customHeight="1">
      <c r="A15" s="311" t="s">
        <v>57</v>
      </c>
      <c r="B15" s="311" t="s">
        <v>112</v>
      </c>
      <c r="C15" s="311" t="s">
        <v>290</v>
      </c>
      <c r="D15" s="311" t="s">
        <v>9</v>
      </c>
      <c r="E15" s="311"/>
      <c r="F15" s="311"/>
      <c r="G15" s="311"/>
      <c r="H15" s="311"/>
      <c r="I15" s="312" t="s">
        <v>138</v>
      </c>
      <c r="J15" s="311" t="s">
        <v>289</v>
      </c>
      <c r="K15" s="75"/>
    </row>
    <row r="16" spans="1:11" ht="63.75">
      <c r="A16" s="311"/>
      <c r="B16" s="311"/>
      <c r="C16" s="311"/>
      <c r="D16" s="15" t="s">
        <v>245</v>
      </c>
      <c r="E16" s="15" t="s">
        <v>161</v>
      </c>
      <c r="F16" s="15" t="s">
        <v>288</v>
      </c>
      <c r="G16" s="15" t="s">
        <v>246</v>
      </c>
      <c r="H16" s="15" t="s">
        <v>162</v>
      </c>
      <c r="I16" s="313"/>
      <c r="J16" s="311"/>
      <c r="K16" s="75"/>
    </row>
    <row r="17" spans="1:11" ht="13.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71"/>
    </row>
    <row r="18" spans="1:11" ht="15.75">
      <c r="A18" s="15">
        <v>1</v>
      </c>
      <c r="B18" s="108" t="s">
        <v>1</v>
      </c>
      <c r="C18" s="15"/>
      <c r="D18" s="15"/>
      <c r="E18" s="15"/>
      <c r="F18" s="15"/>
      <c r="G18" s="15"/>
      <c r="H18" s="246">
        <v>3668.35</v>
      </c>
      <c r="I18" s="237">
        <f>SUM(D18:H18)</f>
        <v>3668.35</v>
      </c>
      <c r="J18" s="167"/>
      <c r="K18" s="214"/>
    </row>
    <row r="19" spans="1:11" ht="36" customHeight="1">
      <c r="A19" s="16">
        <v>2</v>
      </c>
      <c r="B19" s="109" t="s">
        <v>286</v>
      </c>
      <c r="C19" s="15"/>
      <c r="D19" s="16" t="s">
        <v>279</v>
      </c>
      <c r="E19" s="16"/>
      <c r="F19" s="16" t="s">
        <v>279</v>
      </c>
      <c r="G19" s="16" t="s">
        <v>279</v>
      </c>
      <c r="H19" s="16" t="s">
        <v>279</v>
      </c>
      <c r="I19" s="152">
        <f>SUM(D19:H19)</f>
        <v>0</v>
      </c>
      <c r="J19" s="168" t="s">
        <v>279</v>
      </c>
      <c r="K19" s="215"/>
    </row>
    <row r="20" spans="1:11" ht="30" customHeight="1">
      <c r="A20" s="16">
        <v>3</v>
      </c>
      <c r="B20" s="109" t="s">
        <v>285</v>
      </c>
      <c r="C20" s="15"/>
      <c r="D20" s="16" t="s">
        <v>279</v>
      </c>
      <c r="E20" s="16"/>
      <c r="F20" s="16" t="s">
        <v>279</v>
      </c>
      <c r="G20" s="16" t="s">
        <v>279</v>
      </c>
      <c r="H20" s="16" t="s">
        <v>279</v>
      </c>
      <c r="I20" s="152">
        <f>SUM(D20:H20)</f>
        <v>0</v>
      </c>
      <c r="J20" s="168" t="s">
        <v>279</v>
      </c>
      <c r="K20" s="215"/>
    </row>
    <row r="21" spans="1:11" ht="25.5">
      <c r="A21" s="16">
        <v>4</v>
      </c>
      <c r="B21" s="109" t="s">
        <v>284</v>
      </c>
      <c r="C21" s="16"/>
      <c r="D21" s="16" t="s">
        <v>279</v>
      </c>
      <c r="E21" s="16"/>
      <c r="F21" s="16" t="s">
        <v>279</v>
      </c>
      <c r="G21" s="16" t="s">
        <v>279</v>
      </c>
      <c r="H21" s="234">
        <v>9584.57</v>
      </c>
      <c r="I21" s="237">
        <f aca="true" t="shared" si="0" ref="I21:I34">SUM(D21:H21)</f>
        <v>9584.57</v>
      </c>
      <c r="J21" s="168" t="s">
        <v>279</v>
      </c>
      <c r="K21" s="215"/>
    </row>
    <row r="22" spans="1:11" ht="15.75">
      <c r="A22" s="16">
        <v>5</v>
      </c>
      <c r="B22" s="109" t="s">
        <v>283</v>
      </c>
      <c r="C22" s="16"/>
      <c r="D22" s="16" t="s">
        <v>279</v>
      </c>
      <c r="E22" s="16" t="s">
        <v>279</v>
      </c>
      <c r="F22" s="16"/>
      <c r="G22" s="16" t="s">
        <v>279</v>
      </c>
      <c r="H22" s="16" t="s">
        <v>279</v>
      </c>
      <c r="I22" s="152">
        <f t="shared" si="0"/>
        <v>0</v>
      </c>
      <c r="J22" s="168" t="s">
        <v>279</v>
      </c>
      <c r="K22" s="215"/>
    </row>
    <row r="23" spans="1:11" ht="15.75">
      <c r="A23" s="16">
        <v>6</v>
      </c>
      <c r="B23" s="109" t="s">
        <v>282</v>
      </c>
      <c r="C23" s="16"/>
      <c r="D23" s="16" t="s">
        <v>279</v>
      </c>
      <c r="E23" s="16" t="s">
        <v>279</v>
      </c>
      <c r="F23" s="16"/>
      <c r="G23" s="16" t="s">
        <v>279</v>
      </c>
      <c r="H23" s="16" t="s">
        <v>279</v>
      </c>
      <c r="I23" s="152">
        <f t="shared" si="0"/>
        <v>0</v>
      </c>
      <c r="J23" s="168" t="s">
        <v>279</v>
      </c>
      <c r="K23" s="215"/>
    </row>
    <row r="24" spans="1:11" ht="25.5">
      <c r="A24" s="16">
        <v>7</v>
      </c>
      <c r="B24" s="109" t="s">
        <v>287</v>
      </c>
      <c r="C24" s="16"/>
      <c r="D24" s="16"/>
      <c r="E24" s="16" t="s">
        <v>279</v>
      </c>
      <c r="F24" s="16" t="s">
        <v>279</v>
      </c>
      <c r="G24" s="16" t="s">
        <v>279</v>
      </c>
      <c r="H24" s="16" t="s">
        <v>279</v>
      </c>
      <c r="I24" s="152">
        <f t="shared" si="0"/>
        <v>0</v>
      </c>
      <c r="J24" s="169"/>
      <c r="K24" s="216"/>
    </row>
    <row r="25" spans="1:11" ht="25.5">
      <c r="A25" s="16">
        <v>8</v>
      </c>
      <c r="B25" s="109" t="s">
        <v>280</v>
      </c>
      <c r="C25" s="15"/>
      <c r="D25" s="16" t="s">
        <v>279</v>
      </c>
      <c r="E25" s="16" t="s">
        <v>279</v>
      </c>
      <c r="F25" s="16" t="s">
        <v>279</v>
      </c>
      <c r="G25" s="16"/>
      <c r="H25" s="16">
        <v>0</v>
      </c>
      <c r="I25" s="152">
        <f t="shared" si="0"/>
        <v>0</v>
      </c>
      <c r="J25" s="169"/>
      <c r="K25" s="216"/>
    </row>
    <row r="26" spans="1:11" ht="12.75">
      <c r="A26" s="15">
        <v>9</v>
      </c>
      <c r="B26" s="108" t="s">
        <v>314</v>
      </c>
      <c r="C26" s="15"/>
      <c r="D26" s="16"/>
      <c r="E26" s="16"/>
      <c r="F26" s="16"/>
      <c r="G26" s="16"/>
      <c r="H26" s="234">
        <v>13252.92</v>
      </c>
      <c r="I26" s="237">
        <f t="shared" si="0"/>
        <v>13252.92</v>
      </c>
      <c r="J26" s="166"/>
      <c r="K26" s="217"/>
    </row>
    <row r="27" spans="1:11" ht="38.25">
      <c r="A27" s="16">
        <v>10</v>
      </c>
      <c r="B27" s="109" t="s">
        <v>286</v>
      </c>
      <c r="C27" s="15"/>
      <c r="D27" s="16" t="s">
        <v>279</v>
      </c>
      <c r="E27" s="16"/>
      <c r="F27" s="16" t="s">
        <v>279</v>
      </c>
      <c r="G27" s="16" t="s">
        <v>279</v>
      </c>
      <c r="H27" s="16" t="s">
        <v>279</v>
      </c>
      <c r="I27" s="152">
        <f t="shared" si="0"/>
        <v>0</v>
      </c>
      <c r="J27" s="168" t="s">
        <v>279</v>
      </c>
      <c r="K27" s="215"/>
    </row>
    <row r="28" spans="1:11" ht="25.5">
      <c r="A28" s="16">
        <v>11</v>
      </c>
      <c r="B28" s="109" t="s">
        <v>285</v>
      </c>
      <c r="C28" s="15"/>
      <c r="D28" s="16" t="s">
        <v>279</v>
      </c>
      <c r="E28" s="16"/>
      <c r="F28" s="16" t="s">
        <v>279</v>
      </c>
      <c r="G28" s="16" t="s">
        <v>279</v>
      </c>
      <c r="H28" s="16" t="s">
        <v>279</v>
      </c>
      <c r="I28" s="152">
        <f t="shared" si="0"/>
        <v>0</v>
      </c>
      <c r="J28" s="168" t="s">
        <v>279</v>
      </c>
      <c r="K28" s="215"/>
    </row>
    <row r="29" spans="1:11" ht="25.5">
      <c r="A29" s="16">
        <v>12</v>
      </c>
      <c r="B29" s="109" t="s">
        <v>284</v>
      </c>
      <c r="C29" s="15"/>
      <c r="D29" s="16" t="s">
        <v>279</v>
      </c>
      <c r="E29" s="16"/>
      <c r="F29" s="16" t="s">
        <v>279</v>
      </c>
      <c r="G29" s="16" t="s">
        <v>279</v>
      </c>
      <c r="H29" s="16"/>
      <c r="I29" s="152">
        <f t="shared" si="0"/>
        <v>0</v>
      </c>
      <c r="J29" s="168" t="s">
        <v>279</v>
      </c>
      <c r="K29" s="215"/>
    </row>
    <row r="30" spans="1:11" ht="15.75">
      <c r="A30" s="16">
        <v>13</v>
      </c>
      <c r="B30" s="109" t="s">
        <v>283</v>
      </c>
      <c r="C30" s="15"/>
      <c r="D30" s="16" t="s">
        <v>279</v>
      </c>
      <c r="E30" s="16" t="s">
        <v>279</v>
      </c>
      <c r="F30" s="16"/>
      <c r="G30" s="16" t="s">
        <v>279</v>
      </c>
      <c r="H30" s="16" t="s">
        <v>279</v>
      </c>
      <c r="I30" s="152">
        <f t="shared" si="0"/>
        <v>0</v>
      </c>
      <c r="J30" s="168" t="s">
        <v>279</v>
      </c>
      <c r="K30" s="215"/>
    </row>
    <row r="31" spans="1:11" ht="15.75">
      <c r="A31" s="16">
        <v>14</v>
      </c>
      <c r="B31" s="109" t="s">
        <v>282</v>
      </c>
      <c r="C31" s="15"/>
      <c r="D31" s="16" t="s">
        <v>279</v>
      </c>
      <c r="E31" s="16" t="s">
        <v>279</v>
      </c>
      <c r="F31" s="16"/>
      <c r="G31" s="16" t="s">
        <v>279</v>
      </c>
      <c r="H31" s="16" t="s">
        <v>279</v>
      </c>
      <c r="I31" s="152">
        <f t="shared" si="0"/>
        <v>0</v>
      </c>
      <c r="J31" s="168" t="s">
        <v>279</v>
      </c>
      <c r="K31" s="215"/>
    </row>
    <row r="32" spans="1:11" ht="25.5">
      <c r="A32" s="16">
        <v>15</v>
      </c>
      <c r="B32" s="109" t="s">
        <v>281</v>
      </c>
      <c r="C32" s="15"/>
      <c r="D32" s="16"/>
      <c r="E32" s="16" t="s">
        <v>279</v>
      </c>
      <c r="F32" s="16" t="s">
        <v>279</v>
      </c>
      <c r="G32" s="16" t="s">
        <v>279</v>
      </c>
      <c r="H32" s="16" t="s">
        <v>279</v>
      </c>
      <c r="I32" s="152">
        <f t="shared" si="0"/>
        <v>0</v>
      </c>
      <c r="J32" s="169"/>
      <c r="K32" s="216"/>
    </row>
    <row r="33" spans="1:11" ht="25.5">
      <c r="A33" s="16">
        <v>16</v>
      </c>
      <c r="B33" s="109" t="s">
        <v>280</v>
      </c>
      <c r="C33" s="15"/>
      <c r="D33" s="16" t="s">
        <v>279</v>
      </c>
      <c r="E33" s="16" t="s">
        <v>279</v>
      </c>
      <c r="F33" s="16" t="s">
        <v>279</v>
      </c>
      <c r="G33" s="16"/>
      <c r="H33" s="16">
        <v>-12912.88</v>
      </c>
      <c r="I33" s="237">
        <f t="shared" si="0"/>
        <v>-12912.88</v>
      </c>
      <c r="J33" s="169"/>
      <c r="K33" s="216"/>
    </row>
    <row r="34" spans="1:11" ht="12.75">
      <c r="A34" s="15">
        <v>17</v>
      </c>
      <c r="B34" s="182" t="s">
        <v>323</v>
      </c>
      <c r="C34" s="15"/>
      <c r="D34" s="15"/>
      <c r="E34" s="15"/>
      <c r="F34" s="15"/>
      <c r="G34" s="15"/>
      <c r="H34" s="246">
        <f>H26+H33</f>
        <v>340.0400000000009</v>
      </c>
      <c r="I34" s="237">
        <f t="shared" si="0"/>
        <v>340.0400000000009</v>
      </c>
      <c r="J34" s="166"/>
      <c r="K34" s="217"/>
    </row>
    <row r="35" spans="1:11" ht="12.75">
      <c r="A35" s="93"/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4" s="52" customFormat="1" ht="12.75">
      <c r="A36" s="64"/>
      <c r="B36" s="308" t="s">
        <v>50</v>
      </c>
      <c r="C36" s="308"/>
      <c r="D36" s="308"/>
      <c r="E36" s="63"/>
      <c r="F36" s="65"/>
      <c r="H36" s="310" t="s">
        <v>2</v>
      </c>
      <c r="I36" s="310"/>
      <c r="J36" s="310"/>
      <c r="K36" s="194"/>
      <c r="L36" s="248"/>
      <c r="M36" s="248"/>
      <c r="N36" s="248"/>
    </row>
    <row r="37" spans="2:14" s="52" customFormat="1" ht="18.75" customHeight="1">
      <c r="B37" s="309" t="s">
        <v>278</v>
      </c>
      <c r="C37" s="309"/>
      <c r="D37" s="309"/>
      <c r="E37" s="128"/>
      <c r="F37" s="66" t="s">
        <v>251</v>
      </c>
      <c r="H37" s="309" t="s">
        <v>252</v>
      </c>
      <c r="I37" s="309"/>
      <c r="J37" s="309"/>
      <c r="K37" s="66"/>
      <c r="L37" s="248"/>
      <c r="M37" s="248"/>
      <c r="N37" s="248"/>
    </row>
    <row r="38" spans="2:14" s="52" customFormat="1" ht="18.75" customHeight="1">
      <c r="B38" s="66"/>
      <c r="C38" s="66"/>
      <c r="D38" s="66"/>
      <c r="E38" s="128"/>
      <c r="F38" s="66"/>
      <c r="H38" s="66"/>
      <c r="I38" s="66"/>
      <c r="J38" s="66"/>
      <c r="K38" s="66"/>
      <c r="L38" s="248"/>
      <c r="M38" s="248"/>
      <c r="N38" s="248"/>
    </row>
    <row r="39" spans="1:14" ht="15" customHeight="1">
      <c r="A39" s="78" t="s">
        <v>16</v>
      </c>
      <c r="B39" s="76"/>
      <c r="C39" s="76"/>
      <c r="D39" s="77"/>
      <c r="E39" s="78"/>
      <c r="F39" s="78"/>
      <c r="G39" s="122"/>
      <c r="H39" s="78"/>
      <c r="I39" s="78"/>
      <c r="J39" s="78"/>
      <c r="K39" s="78"/>
      <c r="L39" s="249"/>
      <c r="M39" s="249"/>
      <c r="N39" s="249"/>
    </row>
    <row r="40" spans="1:14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249"/>
      <c r="M40" s="249"/>
      <c r="N40" s="249"/>
    </row>
    <row r="41" spans="1:14" ht="12.75">
      <c r="A41" s="73"/>
      <c r="B41" s="73"/>
      <c r="C41" s="122"/>
      <c r="D41" s="122"/>
      <c r="E41" s="122"/>
      <c r="F41" s="122"/>
      <c r="G41" s="122"/>
      <c r="H41" s="122"/>
      <c r="I41" s="122"/>
      <c r="J41" s="122"/>
      <c r="K41" s="122"/>
      <c r="L41" s="249"/>
      <c r="M41" s="249"/>
      <c r="N41" s="249"/>
    </row>
    <row r="42" spans="12:14" ht="12.75">
      <c r="L42" s="249"/>
      <c r="M42" s="249"/>
      <c r="N42" s="249"/>
    </row>
  </sheetData>
  <sheetProtection/>
  <mergeCells count="19">
    <mergeCell ref="J15:J16"/>
    <mergeCell ref="I15:I16"/>
    <mergeCell ref="A15:A16"/>
    <mergeCell ref="B15:B16"/>
    <mergeCell ref="C15:C16"/>
    <mergeCell ref="D15:H15"/>
    <mergeCell ref="B36:D36"/>
    <mergeCell ref="B37:D37"/>
    <mergeCell ref="H36:J36"/>
    <mergeCell ref="H37:J37"/>
    <mergeCell ref="A8:K8"/>
    <mergeCell ref="C13:E13"/>
    <mergeCell ref="A9:K9"/>
    <mergeCell ref="A10:K10"/>
    <mergeCell ref="A12:K12"/>
    <mergeCell ref="A3:J3"/>
    <mergeCell ref="C5:G5"/>
    <mergeCell ref="A6:K6"/>
    <mergeCell ref="A7:K7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6" sqref="C6"/>
    </sheetView>
  </sheetViews>
  <sheetFormatPr defaultColWidth="9.140625" defaultRowHeight="12.75"/>
  <cols>
    <col min="1" max="1" width="5.00390625" style="265" customWidth="1"/>
    <col min="2" max="2" width="1.57421875" style="265" customWidth="1"/>
    <col min="3" max="3" width="29.8515625" style="265" customWidth="1"/>
    <col min="4" max="4" width="9.421875" style="265" customWidth="1"/>
    <col min="5" max="5" width="9.00390625" style="265" customWidth="1"/>
    <col min="6" max="6" width="9.57421875" style="265" customWidth="1"/>
    <col min="7" max="7" width="8.57421875" style="265" customWidth="1"/>
    <col min="8" max="8" width="9.00390625" style="265" customWidth="1"/>
    <col min="9" max="9" width="8.7109375" style="265" customWidth="1"/>
    <col min="10" max="16384" width="9.140625" style="265" customWidth="1"/>
  </cols>
  <sheetData>
    <row r="1" ht="15">
      <c r="F1" s="266"/>
    </row>
    <row r="2" spans="5:9" ht="12.75" customHeight="1">
      <c r="E2" s="267" t="s">
        <v>328</v>
      </c>
      <c r="F2" s="277"/>
      <c r="H2" s="277"/>
      <c r="I2" s="277"/>
    </row>
    <row r="3" spans="2:9" ht="15">
      <c r="B3" s="278"/>
      <c r="E3" s="267" t="s">
        <v>391</v>
      </c>
      <c r="F3" s="277"/>
      <c r="H3" s="279"/>
      <c r="I3" s="280"/>
    </row>
    <row r="4" spans="1:9" s="281" customFormat="1" ht="33.75" customHeight="1">
      <c r="A4" s="314" t="s">
        <v>329</v>
      </c>
      <c r="B4" s="314"/>
      <c r="C4" s="314"/>
      <c r="D4" s="314"/>
      <c r="E4" s="314"/>
      <c r="F4" s="314"/>
      <c r="G4" s="314"/>
      <c r="H4" s="314"/>
      <c r="I4" s="314"/>
    </row>
    <row r="5" spans="1:9" ht="18" customHeight="1">
      <c r="A5" s="299" t="s">
        <v>330</v>
      </c>
      <c r="B5" s="299"/>
      <c r="C5" s="299"/>
      <c r="D5" s="299"/>
      <c r="E5" s="299"/>
      <c r="F5" s="299"/>
      <c r="G5" s="299"/>
      <c r="H5" s="299"/>
      <c r="I5" s="299"/>
    </row>
    <row r="6" ht="15">
      <c r="C6" s="282" t="s">
        <v>331</v>
      </c>
    </row>
    <row r="7" spans="1:9" ht="25.5" customHeight="1">
      <c r="A7" s="300" t="s">
        <v>57</v>
      </c>
      <c r="B7" s="268" t="s">
        <v>191</v>
      </c>
      <c r="C7" s="269"/>
      <c r="D7" s="272" t="s">
        <v>202</v>
      </c>
      <c r="E7" s="272"/>
      <c r="F7" s="272"/>
      <c r="G7" s="272" t="s">
        <v>203</v>
      </c>
      <c r="H7" s="272"/>
      <c r="I7" s="272"/>
    </row>
    <row r="8" spans="1:9" ht="98.25" customHeight="1">
      <c r="A8" s="300"/>
      <c r="B8" s="270"/>
      <c r="C8" s="271"/>
      <c r="D8" s="283" t="s">
        <v>332</v>
      </c>
      <c r="E8" s="283" t="s">
        <v>333</v>
      </c>
      <c r="F8" s="284" t="s">
        <v>334</v>
      </c>
      <c r="G8" s="283" t="s">
        <v>332</v>
      </c>
      <c r="H8" s="283" t="s">
        <v>333</v>
      </c>
      <c r="I8" s="284" t="s">
        <v>334</v>
      </c>
    </row>
    <row r="9" spans="1:9" ht="15">
      <c r="A9" s="283">
        <v>1</v>
      </c>
      <c r="B9" s="276">
        <v>2</v>
      </c>
      <c r="C9" s="264"/>
      <c r="D9" s="283">
        <v>3</v>
      </c>
      <c r="E9" s="283">
        <v>4</v>
      </c>
      <c r="F9" s="283">
        <v>5</v>
      </c>
      <c r="G9" s="283">
        <v>6</v>
      </c>
      <c r="H9" s="283">
        <v>7</v>
      </c>
      <c r="I9" s="283">
        <v>8</v>
      </c>
    </row>
    <row r="10" spans="1:9" ht="25.5" customHeight="1">
      <c r="A10" s="230" t="s">
        <v>139</v>
      </c>
      <c r="B10" s="273" t="s">
        <v>242</v>
      </c>
      <c r="C10" s="274"/>
      <c r="D10" s="285"/>
      <c r="E10" s="285"/>
      <c r="F10" s="285"/>
      <c r="G10" s="285"/>
      <c r="H10" s="285"/>
      <c r="I10" s="285"/>
    </row>
    <row r="11" spans="1:9" ht="17.25" customHeight="1">
      <c r="A11" s="230" t="s">
        <v>140</v>
      </c>
      <c r="B11" s="273" t="s">
        <v>335</v>
      </c>
      <c r="C11" s="274"/>
      <c r="D11" s="286">
        <v>216625.94</v>
      </c>
      <c r="E11" s="286"/>
      <c r="F11" s="286"/>
      <c r="G11" s="286">
        <v>133268.56</v>
      </c>
      <c r="H11" s="286"/>
      <c r="I11" s="287"/>
    </row>
    <row r="12" spans="1:9" ht="15">
      <c r="A12" s="230" t="s">
        <v>141</v>
      </c>
      <c r="B12" s="273" t="s">
        <v>244</v>
      </c>
      <c r="C12" s="358"/>
      <c r="D12" s="286">
        <f aca="true" t="shared" si="0" ref="D12:I12">SUM(D13:D16)</f>
        <v>193827.62000000002</v>
      </c>
      <c r="E12" s="286">
        <f t="shared" si="0"/>
        <v>45843.07</v>
      </c>
      <c r="F12" s="286">
        <f t="shared" si="0"/>
        <v>0</v>
      </c>
      <c r="G12" s="286">
        <f t="shared" si="0"/>
        <v>231983.15</v>
      </c>
      <c r="H12" s="286">
        <f t="shared" si="0"/>
        <v>54492.25</v>
      </c>
      <c r="I12" s="286">
        <f t="shared" si="0"/>
        <v>0</v>
      </c>
    </row>
    <row r="13" spans="1:9" ht="15">
      <c r="A13" s="283" t="s">
        <v>174</v>
      </c>
      <c r="B13" s="262"/>
      <c r="C13" s="288" t="s">
        <v>336</v>
      </c>
      <c r="D13" s="289"/>
      <c r="E13" s="289"/>
      <c r="F13" s="289"/>
      <c r="G13" s="289"/>
      <c r="H13" s="289"/>
      <c r="I13" s="285"/>
    </row>
    <row r="14" spans="1:9" ht="15">
      <c r="A14" s="283" t="s">
        <v>175</v>
      </c>
      <c r="B14" s="262"/>
      <c r="C14" s="288" t="s">
        <v>337</v>
      </c>
      <c r="D14" s="290">
        <v>193819.39</v>
      </c>
      <c r="E14" s="290">
        <v>45843.07</v>
      </c>
      <c r="F14" s="289"/>
      <c r="G14" s="290">
        <v>230387.1</v>
      </c>
      <c r="H14" s="290">
        <v>54492.25</v>
      </c>
      <c r="I14" s="285"/>
    </row>
    <row r="15" spans="1:9" ht="15">
      <c r="A15" s="283" t="s">
        <v>176</v>
      </c>
      <c r="B15" s="262"/>
      <c r="C15" s="288" t="s">
        <v>338</v>
      </c>
      <c r="D15" s="289"/>
      <c r="E15" s="289"/>
      <c r="F15" s="289"/>
      <c r="G15" s="289"/>
      <c r="H15" s="289"/>
      <c r="I15" s="285"/>
    </row>
    <row r="16" spans="1:9" ht="15">
      <c r="A16" s="283" t="s">
        <v>181</v>
      </c>
      <c r="B16" s="262"/>
      <c r="C16" s="288" t="s">
        <v>339</v>
      </c>
      <c r="D16" s="290">
        <v>8.23</v>
      </c>
      <c r="E16" s="290"/>
      <c r="F16" s="289"/>
      <c r="G16" s="290">
        <v>1596.05</v>
      </c>
      <c r="H16" s="290"/>
      <c r="I16" s="285"/>
    </row>
    <row r="17" spans="1:9" ht="15">
      <c r="A17" s="230" t="s">
        <v>142</v>
      </c>
      <c r="B17" s="273" t="s">
        <v>160</v>
      </c>
      <c r="C17" s="274"/>
      <c r="D17" s="286"/>
      <c r="E17" s="286"/>
      <c r="F17" s="286"/>
      <c r="G17" s="286"/>
      <c r="H17" s="286"/>
      <c r="I17" s="287"/>
    </row>
    <row r="18" spans="1:9" ht="15">
      <c r="A18" s="283" t="s">
        <v>177</v>
      </c>
      <c r="B18" s="262"/>
      <c r="C18" s="288" t="s">
        <v>340</v>
      </c>
      <c r="D18" s="289"/>
      <c r="E18" s="289"/>
      <c r="F18" s="289"/>
      <c r="G18" s="289"/>
      <c r="H18" s="289"/>
      <c r="I18" s="285"/>
    </row>
    <row r="19" spans="1:9" ht="15">
      <c r="A19" s="283" t="s">
        <v>178</v>
      </c>
      <c r="B19" s="262"/>
      <c r="C19" s="288" t="s">
        <v>341</v>
      </c>
      <c r="D19" s="289"/>
      <c r="E19" s="289"/>
      <c r="F19" s="289"/>
      <c r="G19" s="289"/>
      <c r="H19" s="289"/>
      <c r="I19" s="285"/>
    </row>
    <row r="20" spans="1:9" ht="15">
      <c r="A20" s="283" t="s">
        <v>342</v>
      </c>
      <c r="B20" s="262"/>
      <c r="C20" s="288" t="s">
        <v>343</v>
      </c>
      <c r="D20" s="289"/>
      <c r="E20" s="289"/>
      <c r="F20" s="289"/>
      <c r="G20" s="289"/>
      <c r="H20" s="289"/>
      <c r="I20" s="285"/>
    </row>
    <row r="21" spans="1:9" ht="15">
      <c r="A21" s="283" t="s">
        <v>344</v>
      </c>
      <c r="B21" s="262"/>
      <c r="C21" s="288" t="s">
        <v>345</v>
      </c>
      <c r="D21" s="289"/>
      <c r="E21" s="289"/>
      <c r="F21" s="289"/>
      <c r="G21" s="289"/>
      <c r="H21" s="289"/>
      <c r="I21" s="285"/>
    </row>
    <row r="22" spans="1:9" ht="15">
      <c r="A22" s="283" t="s">
        <v>346</v>
      </c>
      <c r="B22" s="262"/>
      <c r="C22" s="288" t="s">
        <v>347</v>
      </c>
      <c r="D22" s="289"/>
      <c r="E22" s="289"/>
      <c r="F22" s="289"/>
      <c r="G22" s="289"/>
      <c r="H22" s="289"/>
      <c r="I22" s="285"/>
    </row>
    <row r="23" spans="1:9" ht="15">
      <c r="A23" s="283">
        <v>4.3</v>
      </c>
      <c r="B23" s="262"/>
      <c r="C23" s="288" t="s">
        <v>348</v>
      </c>
      <c r="D23" s="289"/>
      <c r="E23" s="289"/>
      <c r="F23" s="289"/>
      <c r="G23" s="289"/>
      <c r="H23" s="289"/>
      <c r="I23" s="285"/>
    </row>
    <row r="24" spans="1:9" ht="25.5" customHeight="1">
      <c r="A24" s="230" t="s">
        <v>143</v>
      </c>
      <c r="B24" s="273" t="s">
        <v>349</v>
      </c>
      <c r="C24" s="274"/>
      <c r="D24" s="286">
        <f aca="true" t="shared" si="1" ref="D24:I24">D11+D12+D17+D23</f>
        <v>410453.56000000006</v>
      </c>
      <c r="E24" s="286">
        <f t="shared" si="1"/>
        <v>45843.07</v>
      </c>
      <c r="F24" s="286">
        <f t="shared" si="1"/>
        <v>0</v>
      </c>
      <c r="G24" s="286">
        <f t="shared" si="1"/>
        <v>365251.70999999996</v>
      </c>
      <c r="H24" s="286">
        <f t="shared" si="1"/>
        <v>54492.25</v>
      </c>
      <c r="I24" s="286">
        <f t="shared" si="1"/>
        <v>0</v>
      </c>
    </row>
    <row r="26" spans="1:9" ht="15">
      <c r="A26" s="275" t="s">
        <v>350</v>
      </c>
      <c r="B26" s="275"/>
      <c r="C26" s="275"/>
      <c r="D26" s="275"/>
      <c r="E26" s="275"/>
      <c r="F26" s="275"/>
      <c r="G26" s="275"/>
      <c r="H26" s="275"/>
      <c r="I26" s="275"/>
    </row>
  </sheetData>
  <mergeCells count="13">
    <mergeCell ref="B17:C17"/>
    <mergeCell ref="B24:C24"/>
    <mergeCell ref="A26:I26"/>
    <mergeCell ref="B9:C9"/>
    <mergeCell ref="B10:C10"/>
    <mergeCell ref="B11:C11"/>
    <mergeCell ref="B12:C12"/>
    <mergeCell ref="A4:I4"/>
    <mergeCell ref="A5:I5"/>
    <mergeCell ref="A7:A8"/>
    <mergeCell ref="B7:C8"/>
    <mergeCell ref="D7:F7"/>
    <mergeCell ref="G7:I7"/>
  </mergeCells>
  <printOptions/>
  <pageMargins left="0.7480314960629921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D24" sqref="D24:I36"/>
    </sheetView>
  </sheetViews>
  <sheetFormatPr defaultColWidth="9.140625" defaultRowHeight="12.75"/>
  <cols>
    <col min="1" max="1" width="7.7109375" style="291" customWidth="1"/>
    <col min="2" max="2" width="1.8515625" style="291" customWidth="1"/>
    <col min="3" max="3" width="32.421875" style="291" customWidth="1"/>
    <col min="4" max="4" width="9.7109375" style="291" customWidth="1"/>
    <col min="5" max="5" width="8.28125" style="291" customWidth="1"/>
    <col min="6" max="6" width="8.8515625" style="291" customWidth="1"/>
    <col min="7" max="7" width="8.57421875" style="291" customWidth="1"/>
    <col min="8" max="8" width="8.8515625" style="291" customWidth="1"/>
    <col min="9" max="9" width="9.421875" style="291" customWidth="1"/>
    <col min="10" max="16384" width="9.140625" style="291" customWidth="1"/>
  </cols>
  <sheetData>
    <row r="1" ht="12.75">
      <c r="F1" s="266"/>
    </row>
    <row r="2" spans="6:9" ht="12.75">
      <c r="F2" s="359" t="s">
        <v>328</v>
      </c>
      <c r="G2" s="359"/>
      <c r="H2" s="359"/>
      <c r="I2" s="359"/>
    </row>
    <row r="3" spans="2:6" ht="12.75">
      <c r="B3" s="277"/>
      <c r="F3" s="291" t="s">
        <v>351</v>
      </c>
    </row>
    <row r="5" spans="1:9" ht="32.25" customHeight="1">
      <c r="A5" s="360" t="s">
        <v>352</v>
      </c>
      <c r="B5" s="360"/>
      <c r="C5" s="360"/>
      <c r="D5" s="360"/>
      <c r="E5" s="360"/>
      <c r="F5" s="360"/>
      <c r="G5" s="360"/>
      <c r="H5" s="360"/>
      <c r="I5" s="360"/>
    </row>
    <row r="6" spans="1:9" ht="12.75" customHeight="1">
      <c r="A6" s="292"/>
      <c r="B6" s="292"/>
      <c r="C6" s="292"/>
      <c r="D6" s="292"/>
      <c r="E6" s="292"/>
      <c r="F6" s="292"/>
      <c r="G6" s="292"/>
      <c r="H6" s="292"/>
      <c r="I6" s="292"/>
    </row>
    <row r="7" spans="1:9" ht="31.5" customHeight="1">
      <c r="A7" s="360" t="s">
        <v>353</v>
      </c>
      <c r="B7" s="360"/>
      <c r="C7" s="360"/>
      <c r="D7" s="360"/>
      <c r="E7" s="360"/>
      <c r="F7" s="360"/>
      <c r="G7" s="360"/>
      <c r="H7" s="360"/>
      <c r="I7" s="360"/>
    </row>
    <row r="9" spans="1:9" ht="25.5" customHeight="1">
      <c r="A9" s="272" t="s">
        <v>57</v>
      </c>
      <c r="B9" s="361" t="s">
        <v>191</v>
      </c>
      <c r="C9" s="362"/>
      <c r="D9" s="272" t="s">
        <v>202</v>
      </c>
      <c r="E9" s="272"/>
      <c r="F9" s="272"/>
      <c r="G9" s="272" t="s">
        <v>203</v>
      </c>
      <c r="H9" s="272"/>
      <c r="I9" s="272"/>
    </row>
    <row r="10" spans="1:9" ht="96">
      <c r="A10" s="272"/>
      <c r="B10" s="363"/>
      <c r="C10" s="364"/>
      <c r="D10" s="283" t="s">
        <v>332</v>
      </c>
      <c r="E10" s="283" t="s">
        <v>354</v>
      </c>
      <c r="F10" s="283" t="s">
        <v>355</v>
      </c>
      <c r="G10" s="283" t="s">
        <v>332</v>
      </c>
      <c r="H10" s="283" t="s">
        <v>354</v>
      </c>
      <c r="I10" s="283" t="s">
        <v>355</v>
      </c>
    </row>
    <row r="11" spans="1:9" ht="12.75">
      <c r="A11" s="25">
        <v>1</v>
      </c>
      <c r="B11" s="365">
        <v>2</v>
      </c>
      <c r="C11" s="366"/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</row>
    <row r="12" spans="1:9" ht="25.5" customHeight="1">
      <c r="A12" s="230" t="s">
        <v>139</v>
      </c>
      <c r="B12" s="273" t="s">
        <v>356</v>
      </c>
      <c r="C12" s="367"/>
      <c r="D12" s="293">
        <f aca="true" t="shared" si="0" ref="D12:I12">D14+D24</f>
        <v>409987.29</v>
      </c>
      <c r="E12" s="293">
        <f t="shared" si="0"/>
        <v>409987.29</v>
      </c>
      <c r="F12" s="293">
        <f t="shared" si="0"/>
        <v>0</v>
      </c>
      <c r="G12" s="293">
        <f t="shared" si="0"/>
        <v>377949.33</v>
      </c>
      <c r="H12" s="293">
        <f t="shared" si="0"/>
        <v>377969.33</v>
      </c>
      <c r="I12" s="293">
        <f t="shared" si="0"/>
        <v>0</v>
      </c>
    </row>
    <row r="13" spans="1:9" ht="15" customHeight="1">
      <c r="A13" s="283" t="s">
        <v>357</v>
      </c>
      <c r="B13" s="368" t="s">
        <v>358</v>
      </c>
      <c r="C13" s="369"/>
      <c r="D13" s="283"/>
      <c r="E13" s="283"/>
      <c r="F13" s="283"/>
      <c r="G13" s="283"/>
      <c r="H13" s="283"/>
      <c r="I13" s="283"/>
    </row>
    <row r="14" spans="1:9" ht="12.75" customHeight="1">
      <c r="A14" s="283" t="s">
        <v>171</v>
      </c>
      <c r="B14" s="370" t="s">
        <v>359</v>
      </c>
      <c r="C14" s="371"/>
      <c r="D14" s="286">
        <f aca="true" t="shared" si="1" ref="D14:I14">SUM(D15:D16)</f>
        <v>0</v>
      </c>
      <c r="E14" s="286">
        <f t="shared" si="1"/>
        <v>0</v>
      </c>
      <c r="F14" s="286">
        <f t="shared" si="1"/>
        <v>0</v>
      </c>
      <c r="G14" s="286">
        <f>SUM(G15:G16)</f>
        <v>116.09</v>
      </c>
      <c r="H14" s="286">
        <f>SUM(H15:H16)</f>
        <v>116.09</v>
      </c>
      <c r="I14" s="286">
        <f t="shared" si="1"/>
        <v>0</v>
      </c>
    </row>
    <row r="15" spans="1:9" ht="12.75" customHeight="1">
      <c r="A15" s="283" t="s">
        <v>360</v>
      </c>
      <c r="B15" s="262"/>
      <c r="C15" s="288" t="s">
        <v>361</v>
      </c>
      <c r="D15" s="290"/>
      <c r="E15" s="290"/>
      <c r="F15" s="290"/>
      <c r="G15" s="290"/>
      <c r="H15" s="290"/>
      <c r="I15" s="290"/>
    </row>
    <row r="16" spans="1:9" ht="12.75" customHeight="1">
      <c r="A16" s="283" t="s">
        <v>362</v>
      </c>
      <c r="B16" s="262"/>
      <c r="C16" s="288" t="s">
        <v>363</v>
      </c>
      <c r="D16" s="290"/>
      <c r="E16" s="290"/>
      <c r="F16" s="290"/>
      <c r="G16" s="290">
        <v>116.09</v>
      </c>
      <c r="H16" s="290">
        <v>116.09</v>
      </c>
      <c r="I16" s="290"/>
    </row>
    <row r="17" spans="1:9" ht="25.5" customHeight="1">
      <c r="A17" s="283" t="s">
        <v>172</v>
      </c>
      <c r="B17" s="370" t="s">
        <v>364</v>
      </c>
      <c r="C17" s="371"/>
      <c r="D17" s="289"/>
      <c r="E17" s="289"/>
      <c r="F17" s="289"/>
      <c r="G17" s="289"/>
      <c r="H17" s="289"/>
      <c r="I17" s="289"/>
    </row>
    <row r="18" spans="1:9" ht="12.75" customHeight="1">
      <c r="A18" s="283" t="s">
        <v>365</v>
      </c>
      <c r="B18" s="262"/>
      <c r="C18" s="288" t="s">
        <v>366</v>
      </c>
      <c r="D18" s="290"/>
      <c r="E18" s="290"/>
      <c r="F18" s="290"/>
      <c r="G18" s="290"/>
      <c r="H18" s="290"/>
      <c r="I18" s="290"/>
    </row>
    <row r="19" spans="1:9" ht="12.75" customHeight="1">
      <c r="A19" s="283" t="s">
        <v>367</v>
      </c>
      <c r="B19" s="262"/>
      <c r="C19" s="288" t="s">
        <v>368</v>
      </c>
      <c r="D19" s="290"/>
      <c r="E19" s="290"/>
      <c r="F19" s="290"/>
      <c r="G19" s="290"/>
      <c r="H19" s="290"/>
      <c r="I19" s="290"/>
    </row>
    <row r="20" spans="1:9" ht="12.75" customHeight="1">
      <c r="A20" s="283" t="s">
        <v>369</v>
      </c>
      <c r="B20" s="262"/>
      <c r="C20" s="288" t="s">
        <v>370</v>
      </c>
      <c r="D20" s="290"/>
      <c r="E20" s="290"/>
      <c r="F20" s="290"/>
      <c r="G20" s="290"/>
      <c r="H20" s="290"/>
      <c r="I20" s="290"/>
    </row>
    <row r="21" spans="1:9" ht="12.75" customHeight="1">
      <c r="A21" s="283" t="s">
        <v>371</v>
      </c>
      <c r="B21" s="262"/>
      <c r="C21" s="288" t="s">
        <v>372</v>
      </c>
      <c r="D21" s="290"/>
      <c r="E21" s="290"/>
      <c r="F21" s="290"/>
      <c r="G21" s="290"/>
      <c r="H21" s="290"/>
      <c r="I21" s="290"/>
    </row>
    <row r="22" spans="1:9" ht="12.75" customHeight="1">
      <c r="A22" s="283" t="s">
        <v>373</v>
      </c>
      <c r="B22" s="262"/>
      <c r="C22" s="288" t="s">
        <v>309</v>
      </c>
      <c r="D22" s="290"/>
      <c r="E22" s="290"/>
      <c r="F22" s="290"/>
      <c r="G22" s="290"/>
      <c r="H22" s="290"/>
      <c r="I22" s="290"/>
    </row>
    <row r="23" spans="1:9" ht="25.5" customHeight="1">
      <c r="A23" s="283" t="s">
        <v>182</v>
      </c>
      <c r="B23" s="370" t="s">
        <v>374</v>
      </c>
      <c r="C23" s="371"/>
      <c r="D23" s="289"/>
      <c r="E23" s="289"/>
      <c r="F23" s="289"/>
      <c r="G23" s="289"/>
      <c r="H23" s="289"/>
      <c r="I23" s="289"/>
    </row>
    <row r="24" spans="1:9" ht="12.75" customHeight="1">
      <c r="A24" s="283" t="s">
        <v>188</v>
      </c>
      <c r="B24" s="370" t="s">
        <v>375</v>
      </c>
      <c r="C24" s="371"/>
      <c r="D24" s="297">
        <f aca="true" t="shared" si="2" ref="D24:I24">SUM(D25:D27)</f>
        <v>409987.29</v>
      </c>
      <c r="E24" s="297">
        <f t="shared" si="2"/>
        <v>409987.29</v>
      </c>
      <c r="F24" s="297">
        <f t="shared" si="2"/>
        <v>0</v>
      </c>
      <c r="G24" s="297">
        <f t="shared" si="2"/>
        <v>377833.24</v>
      </c>
      <c r="H24" s="297">
        <f t="shared" si="2"/>
        <v>377853.24</v>
      </c>
      <c r="I24" s="297">
        <f t="shared" si="2"/>
        <v>0</v>
      </c>
    </row>
    <row r="25" spans="1:9" ht="12.75" customHeight="1">
      <c r="A25" s="283" t="s">
        <v>376</v>
      </c>
      <c r="B25" s="262"/>
      <c r="C25" s="288" t="s">
        <v>377</v>
      </c>
      <c r="D25" s="298">
        <v>409979.06</v>
      </c>
      <c r="E25" s="298">
        <v>409979.06</v>
      </c>
      <c r="F25" s="298"/>
      <c r="G25" s="298">
        <v>377833.24</v>
      </c>
      <c r="H25" s="298">
        <v>377853.24</v>
      </c>
      <c r="I25" s="298"/>
    </row>
    <row r="26" spans="1:9" ht="12.75" customHeight="1">
      <c r="A26" s="283" t="s">
        <v>378</v>
      </c>
      <c r="B26" s="262"/>
      <c r="C26" s="288" t="s">
        <v>309</v>
      </c>
      <c r="D26" s="298"/>
      <c r="E26" s="298"/>
      <c r="F26" s="298"/>
      <c r="G26" s="298"/>
      <c r="H26" s="298"/>
      <c r="I26" s="298"/>
    </row>
    <row r="27" spans="1:9" ht="12.75" customHeight="1">
      <c r="A27" s="283" t="s">
        <v>189</v>
      </c>
      <c r="B27" s="370" t="s">
        <v>392</v>
      </c>
      <c r="C27" s="371"/>
      <c r="D27" s="298">
        <v>8.23</v>
      </c>
      <c r="E27" s="298">
        <v>8.23</v>
      </c>
      <c r="F27" s="301"/>
      <c r="G27" s="298"/>
      <c r="H27" s="301"/>
      <c r="I27" s="301"/>
    </row>
    <row r="28" spans="1:9" ht="30.75" customHeight="1">
      <c r="A28" s="230" t="s">
        <v>140</v>
      </c>
      <c r="B28" s="372" t="s">
        <v>379</v>
      </c>
      <c r="C28" s="373"/>
      <c r="D28" s="297"/>
      <c r="E28" s="297"/>
      <c r="F28" s="297"/>
      <c r="G28" s="297"/>
      <c r="H28" s="297"/>
      <c r="I28" s="297"/>
    </row>
    <row r="29" spans="1:9" ht="13.5" customHeight="1">
      <c r="A29" s="283">
        <v>2.1</v>
      </c>
      <c r="B29" s="263"/>
      <c r="C29" s="288" t="s">
        <v>380</v>
      </c>
      <c r="D29" s="301"/>
      <c r="E29" s="301"/>
      <c r="F29" s="301"/>
      <c r="G29" s="301"/>
      <c r="H29" s="301"/>
      <c r="I29" s="301"/>
    </row>
    <row r="30" spans="1:9" ht="13.5" customHeight="1">
      <c r="A30" s="283" t="s">
        <v>381</v>
      </c>
      <c r="B30" s="263"/>
      <c r="C30" s="288" t="s">
        <v>382</v>
      </c>
      <c r="D30" s="301"/>
      <c r="E30" s="301"/>
      <c r="F30" s="301"/>
      <c r="G30" s="301"/>
      <c r="H30" s="301"/>
      <c r="I30" s="301"/>
    </row>
    <row r="31" spans="1:9" ht="13.5" customHeight="1">
      <c r="A31" s="283" t="s">
        <v>383</v>
      </c>
      <c r="B31" s="263"/>
      <c r="C31" s="288" t="s">
        <v>384</v>
      </c>
      <c r="D31" s="301"/>
      <c r="E31" s="301"/>
      <c r="F31" s="301"/>
      <c r="G31" s="301"/>
      <c r="H31" s="301"/>
      <c r="I31" s="301"/>
    </row>
    <row r="32" spans="1:9" ht="13.5" customHeight="1">
      <c r="A32" s="283">
        <v>2.2</v>
      </c>
      <c r="B32" s="263"/>
      <c r="C32" s="294" t="s">
        <v>385</v>
      </c>
      <c r="D32" s="298"/>
      <c r="E32" s="301"/>
      <c r="F32" s="301"/>
      <c r="G32" s="301"/>
      <c r="H32" s="301"/>
      <c r="I32" s="301"/>
    </row>
    <row r="33" spans="1:9" ht="21" customHeight="1">
      <c r="A33" s="283">
        <v>2.3</v>
      </c>
      <c r="B33" s="263"/>
      <c r="C33" s="288" t="s">
        <v>386</v>
      </c>
      <c r="D33" s="298"/>
      <c r="E33" s="301"/>
      <c r="F33" s="301"/>
      <c r="G33" s="301"/>
      <c r="H33" s="301"/>
      <c r="I33" s="301"/>
    </row>
    <row r="34" spans="1:9" ht="15.75" customHeight="1">
      <c r="A34" s="283">
        <v>2.4</v>
      </c>
      <c r="B34" s="263"/>
      <c r="C34" s="294" t="s">
        <v>387</v>
      </c>
      <c r="D34" s="301"/>
      <c r="E34" s="301"/>
      <c r="F34" s="301"/>
      <c r="G34" s="301"/>
      <c r="H34" s="301"/>
      <c r="I34" s="301"/>
    </row>
    <row r="35" spans="1:9" ht="16.5" customHeight="1">
      <c r="A35" s="283">
        <v>2.5</v>
      </c>
      <c r="B35" s="263"/>
      <c r="C35" s="294" t="s">
        <v>388</v>
      </c>
      <c r="D35" s="301"/>
      <c r="E35" s="301"/>
      <c r="F35" s="301"/>
      <c r="G35" s="301"/>
      <c r="H35" s="301"/>
      <c r="I35" s="301"/>
    </row>
    <row r="36" spans="1:9" ht="25.5" customHeight="1">
      <c r="A36" s="230" t="s">
        <v>141</v>
      </c>
      <c r="B36" s="374" t="s">
        <v>389</v>
      </c>
      <c r="C36" s="374"/>
      <c r="D36" s="297">
        <f aca="true" t="shared" si="3" ref="D36:I36">D12</f>
        <v>409987.29</v>
      </c>
      <c r="E36" s="297">
        <f t="shared" si="3"/>
        <v>409987.29</v>
      </c>
      <c r="F36" s="297">
        <f t="shared" si="3"/>
        <v>0</v>
      </c>
      <c r="G36" s="297">
        <f t="shared" si="3"/>
        <v>377949.33</v>
      </c>
      <c r="H36" s="297">
        <f t="shared" si="3"/>
        <v>377969.33</v>
      </c>
      <c r="I36" s="297">
        <f t="shared" si="3"/>
        <v>0</v>
      </c>
    </row>
    <row r="37" spans="1:9" ht="12.75" customHeight="1">
      <c r="A37" s="178"/>
      <c r="B37" s="295"/>
      <c r="C37" s="295"/>
      <c r="D37" s="296"/>
      <c r="E37" s="296"/>
      <c r="F37" s="296"/>
      <c r="G37" s="296"/>
      <c r="H37" s="296"/>
      <c r="I37" s="296"/>
    </row>
    <row r="38" spans="3:8" ht="12.75">
      <c r="C38" s="375" t="s">
        <v>390</v>
      </c>
      <c r="D38" s="375"/>
      <c r="E38" s="375"/>
      <c r="F38" s="375"/>
      <c r="G38" s="375"/>
      <c r="H38" s="375"/>
    </row>
  </sheetData>
  <mergeCells count="18">
    <mergeCell ref="B28:C28"/>
    <mergeCell ref="B36:C36"/>
    <mergeCell ref="C38:H38"/>
    <mergeCell ref="B17:C17"/>
    <mergeCell ref="B23:C23"/>
    <mergeCell ref="B24:C24"/>
    <mergeCell ref="B27:C27"/>
    <mergeCell ref="B11:C11"/>
    <mergeCell ref="B12:C12"/>
    <mergeCell ref="B13:C13"/>
    <mergeCell ref="B14:C14"/>
    <mergeCell ref="F2:I2"/>
    <mergeCell ref="A5:I5"/>
    <mergeCell ref="A7:I7"/>
    <mergeCell ref="A9:A10"/>
    <mergeCell ref="B9:C10"/>
    <mergeCell ref="D9:F9"/>
    <mergeCell ref="G9:I9"/>
  </mergeCells>
  <printOptions/>
  <pageMargins left="0.5511811023622047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57421875" style="87" customWidth="1"/>
    <col min="2" max="2" width="1.8515625" style="87" customWidth="1"/>
    <col min="3" max="3" width="52.00390625" style="87" customWidth="1"/>
    <col min="4" max="5" width="15.7109375" style="87" customWidth="1"/>
    <col min="6" max="16384" width="9.140625" style="87" customWidth="1"/>
  </cols>
  <sheetData>
    <row r="1" spans="1:5" ht="12.75">
      <c r="A1" s="79"/>
      <c r="B1" s="79"/>
      <c r="C1" s="79"/>
      <c r="E1" s="90" t="s">
        <v>300</v>
      </c>
    </row>
    <row r="2" spans="1:5" ht="12.75">
      <c r="A2" s="79"/>
      <c r="B2" s="79"/>
      <c r="C2" s="89"/>
      <c r="D2" s="95" t="s">
        <v>301</v>
      </c>
      <c r="E2" s="95"/>
    </row>
    <row r="3" spans="1:5" s="170" customFormat="1" ht="33" customHeight="1">
      <c r="A3" s="337" t="s">
        <v>30</v>
      </c>
      <c r="B3" s="337"/>
      <c r="C3" s="337"/>
      <c r="D3" s="337"/>
      <c r="E3" s="337"/>
    </row>
    <row r="4" spans="1:10" s="86" customFormat="1" ht="12.75" customHeight="1">
      <c r="A4" s="378" t="s">
        <v>34</v>
      </c>
      <c r="B4" s="378"/>
      <c r="C4" s="378"/>
      <c r="D4" s="378"/>
      <c r="E4" s="378"/>
      <c r="F4" s="80"/>
      <c r="G4" s="80"/>
      <c r="H4" s="80"/>
      <c r="I4" s="80"/>
      <c r="J4" s="80"/>
    </row>
    <row r="5" spans="1:10" s="86" customFormat="1" ht="12.75" customHeight="1">
      <c r="A5" s="377" t="s">
        <v>227</v>
      </c>
      <c r="B5" s="377"/>
      <c r="C5" s="377"/>
      <c r="D5" s="377"/>
      <c r="E5" s="377"/>
      <c r="F5" s="80"/>
      <c r="G5" s="80"/>
      <c r="H5" s="80"/>
      <c r="I5" s="80"/>
      <c r="J5" s="80"/>
    </row>
    <row r="6" spans="1:5" ht="12.75" customHeight="1">
      <c r="A6" s="85"/>
      <c r="B6" s="85"/>
      <c r="C6" s="85"/>
      <c r="D6" s="85"/>
      <c r="E6" s="85"/>
    </row>
    <row r="7" spans="1:5" ht="15" customHeight="1">
      <c r="A7" s="376" t="s">
        <v>302</v>
      </c>
      <c r="B7" s="376"/>
      <c r="C7" s="376"/>
      <c r="D7" s="376"/>
      <c r="E7" s="376"/>
    </row>
    <row r="8" spans="1:5" ht="12.75">
      <c r="A8" s="79"/>
      <c r="B8" s="79"/>
      <c r="C8" s="79"/>
      <c r="D8" s="79"/>
      <c r="E8" s="79"/>
    </row>
    <row r="9" spans="1:5" ht="38.25" customHeight="1">
      <c r="A9" s="68" t="s">
        <v>57</v>
      </c>
      <c r="B9" s="381" t="s">
        <v>191</v>
      </c>
      <c r="C9" s="382"/>
      <c r="D9" s="68" t="s">
        <v>205</v>
      </c>
      <c r="E9" s="68" t="s">
        <v>317</v>
      </c>
    </row>
    <row r="10" spans="1:5" ht="12.75">
      <c r="A10" s="88">
        <v>1</v>
      </c>
      <c r="B10" s="383">
        <v>2</v>
      </c>
      <c r="C10" s="384"/>
      <c r="D10" s="88">
        <v>3</v>
      </c>
      <c r="E10" s="88">
        <v>4</v>
      </c>
    </row>
    <row r="11" spans="1:5" ht="15" customHeight="1">
      <c r="A11" s="68" t="s">
        <v>139</v>
      </c>
      <c r="B11" s="385" t="s">
        <v>165</v>
      </c>
      <c r="C11" s="386"/>
      <c r="D11" s="153">
        <f>SUM(D12:D18)</f>
        <v>111223.68</v>
      </c>
      <c r="E11" s="153">
        <f>SUM(E12:E18)</f>
        <v>105210.98</v>
      </c>
    </row>
    <row r="12" spans="1:5" ht="15" customHeight="1">
      <c r="A12" s="70" t="s">
        <v>170</v>
      </c>
      <c r="B12" s="83"/>
      <c r="C12" s="96" t="s">
        <v>303</v>
      </c>
      <c r="D12" s="97"/>
      <c r="E12" s="69"/>
    </row>
    <row r="13" spans="1:5" ht="15" customHeight="1">
      <c r="A13" s="70" t="s">
        <v>171</v>
      </c>
      <c r="B13" s="83"/>
      <c r="C13" s="96" t="s">
        <v>304</v>
      </c>
      <c r="D13" s="97"/>
      <c r="E13" s="69"/>
    </row>
    <row r="14" spans="1:5" ht="15" customHeight="1">
      <c r="A14" s="70" t="s">
        <v>172</v>
      </c>
      <c r="B14" s="82"/>
      <c r="C14" s="96" t="s">
        <v>305</v>
      </c>
      <c r="D14" s="97"/>
      <c r="E14" s="69"/>
    </row>
    <row r="15" spans="1:5" ht="15" customHeight="1">
      <c r="A15" s="98" t="s">
        <v>182</v>
      </c>
      <c r="B15" s="123"/>
      <c r="C15" s="99" t="s">
        <v>306</v>
      </c>
      <c r="D15" s="97"/>
      <c r="E15" s="69"/>
    </row>
    <row r="16" spans="1:5" ht="30.75" customHeight="1">
      <c r="A16" s="100" t="s">
        <v>188</v>
      </c>
      <c r="B16" s="123"/>
      <c r="C16" s="96" t="s">
        <v>31</v>
      </c>
      <c r="D16" s="97"/>
      <c r="E16" s="69"/>
    </row>
    <row r="17" spans="1:5" ht="15" customHeight="1">
      <c r="A17" s="100" t="s">
        <v>189</v>
      </c>
      <c r="B17" s="123"/>
      <c r="C17" s="96" t="s">
        <v>307</v>
      </c>
      <c r="D17" s="97">
        <v>111223.68</v>
      </c>
      <c r="E17" s="97">
        <v>105210.98</v>
      </c>
    </row>
    <row r="18" spans="1:5" ht="15" customHeight="1">
      <c r="A18" s="98" t="s">
        <v>308</v>
      </c>
      <c r="B18" s="123"/>
      <c r="C18" s="96" t="s">
        <v>309</v>
      </c>
      <c r="D18" s="97"/>
      <c r="E18" s="69"/>
    </row>
    <row r="19" spans="1:5" ht="15" customHeight="1">
      <c r="A19" s="68">
        <v>2</v>
      </c>
      <c r="B19" s="387" t="s">
        <v>271</v>
      </c>
      <c r="C19" s="388"/>
      <c r="D19" s="153">
        <f>SUM(D20:D24)</f>
        <v>0</v>
      </c>
      <c r="E19" s="153">
        <f>SUM(E20:E24)</f>
        <v>0</v>
      </c>
    </row>
    <row r="20" spans="1:5" ht="15" customHeight="1">
      <c r="A20" s="70" t="s">
        <v>173</v>
      </c>
      <c r="B20" s="101"/>
      <c r="C20" s="99" t="s">
        <v>310</v>
      </c>
      <c r="D20" s="70"/>
      <c r="E20" s="69"/>
    </row>
    <row r="21" spans="1:5" ht="30" customHeight="1">
      <c r="A21" s="70" t="s">
        <v>179</v>
      </c>
      <c r="B21" s="101"/>
      <c r="C21" s="173" t="s">
        <v>31</v>
      </c>
      <c r="D21" s="70"/>
      <c r="E21" s="69"/>
    </row>
    <row r="22" spans="1:5" ht="15" customHeight="1">
      <c r="A22" s="70" t="s">
        <v>180</v>
      </c>
      <c r="B22" s="82"/>
      <c r="C22" s="102" t="s">
        <v>311</v>
      </c>
      <c r="D22" s="70"/>
      <c r="E22" s="69"/>
    </row>
    <row r="23" spans="1:5" ht="15" customHeight="1">
      <c r="A23" s="70" t="s">
        <v>190</v>
      </c>
      <c r="B23" s="82"/>
      <c r="C23" s="102" t="s">
        <v>312</v>
      </c>
      <c r="D23" s="70"/>
      <c r="E23" s="69"/>
    </row>
    <row r="24" spans="1:5" ht="15" customHeight="1">
      <c r="A24" s="70" t="s">
        <v>296</v>
      </c>
      <c r="B24" s="81"/>
      <c r="C24" s="102" t="s">
        <v>309</v>
      </c>
      <c r="D24" s="70"/>
      <c r="E24" s="69"/>
    </row>
    <row r="25" spans="1:5" s="177" customFormat="1" ht="12.75" customHeight="1">
      <c r="A25" s="174" t="s">
        <v>29</v>
      </c>
      <c r="B25" s="175"/>
      <c r="C25" s="175"/>
      <c r="D25" s="176"/>
      <c r="E25" s="176"/>
    </row>
    <row r="26" spans="1:5" s="177" customFormat="1" ht="12.75" customHeight="1">
      <c r="A26" s="379" t="s">
        <v>32</v>
      </c>
      <c r="B26" s="380"/>
      <c r="C26" s="380"/>
      <c r="D26" s="380"/>
      <c r="E26" s="380"/>
    </row>
    <row r="28" spans="1:6" ht="12.75">
      <c r="A28" s="87" t="s">
        <v>10</v>
      </c>
      <c r="C28" s="106" t="s">
        <v>295</v>
      </c>
      <c r="D28" s="106"/>
      <c r="E28" s="106"/>
      <c r="F28" s="105"/>
    </row>
    <row r="29" spans="3:6" ht="12.75">
      <c r="C29" s="105" t="s">
        <v>14</v>
      </c>
      <c r="E29" s="105"/>
      <c r="F29" s="105"/>
    </row>
  </sheetData>
  <sheetProtection/>
  <mergeCells count="9">
    <mergeCell ref="A4:E4"/>
    <mergeCell ref="A5:E5"/>
    <mergeCell ref="A26:E26"/>
    <mergeCell ref="A3:E3"/>
    <mergeCell ref="A7:E7"/>
    <mergeCell ref="B9:C9"/>
    <mergeCell ref="B10:C10"/>
    <mergeCell ref="B11:C11"/>
    <mergeCell ref="B19:C19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85" zoomScaleNormal="85" zoomScalePageLayoutView="0" workbookViewId="0" topLeftCell="A1">
      <selection activeCell="G28" sqref="G28:K29"/>
    </sheetView>
  </sheetViews>
  <sheetFormatPr defaultColWidth="9.140625" defaultRowHeight="12.75"/>
  <cols>
    <col min="1" max="1" width="6.00390625" style="132" customWidth="1"/>
    <col min="2" max="2" width="32.140625" style="87" customWidth="1"/>
    <col min="3" max="3" width="11.00390625" style="87" customWidth="1"/>
    <col min="4" max="4" width="9.140625" style="87" customWidth="1"/>
    <col min="5" max="5" width="9.28125" style="87" customWidth="1"/>
    <col min="6" max="6" width="8.7109375" style="87" customWidth="1"/>
    <col min="7" max="8" width="10.00390625" style="87" customWidth="1"/>
    <col min="9" max="9" width="10.8515625" style="87" customWidth="1"/>
    <col min="10" max="10" width="8.8515625" style="87" customWidth="1"/>
    <col min="11" max="11" width="10.00390625" style="87" customWidth="1"/>
    <col min="12" max="12" width="8.140625" style="87" customWidth="1"/>
    <col min="13" max="13" width="11.57421875" style="87" customWidth="1"/>
    <col min="14" max="14" width="13.140625" style="87" customWidth="1"/>
    <col min="15" max="16384" width="9.140625" style="87" customWidth="1"/>
  </cols>
  <sheetData>
    <row r="1" ht="12.75">
      <c r="I1" s="87" t="s">
        <v>4</v>
      </c>
    </row>
    <row r="2" ht="12.75">
      <c r="I2" s="87" t="s">
        <v>313</v>
      </c>
    </row>
    <row r="3" ht="7.5" customHeight="1"/>
    <row r="4" spans="1:11" s="93" customFormat="1" ht="12.75">
      <c r="A4" s="392" t="s">
        <v>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="93" customFormat="1" ht="6.75" customHeight="1">
      <c r="A5" s="114"/>
    </row>
    <row r="6" spans="1:11" s="129" customFormat="1" ht="18" customHeight="1">
      <c r="A6" s="131" t="s">
        <v>33</v>
      </c>
      <c r="B6" s="395" t="s">
        <v>51</v>
      </c>
      <c r="C6" s="395"/>
      <c r="D6" s="395"/>
      <c r="E6" s="395"/>
      <c r="F6" s="130"/>
      <c r="G6" s="130"/>
      <c r="H6" s="130"/>
      <c r="I6" s="130"/>
      <c r="J6" s="131"/>
      <c r="K6" s="131"/>
    </row>
    <row r="7" spans="1:11" s="93" customFormat="1" ht="12.75">
      <c r="A7" s="390" t="s">
        <v>227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7" s="93" customFormat="1" ht="6" customHeight="1">
      <c r="A8" s="127"/>
      <c r="B8" s="127"/>
      <c r="C8" s="126"/>
      <c r="D8" s="126"/>
      <c r="E8" s="126"/>
      <c r="F8" s="126"/>
      <c r="G8" s="126"/>
    </row>
    <row r="9" spans="1:11" s="93" customFormat="1" ht="12.75">
      <c r="A9" s="393" t="s">
        <v>5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</row>
    <row r="10" s="93" customFormat="1" ht="9.75" customHeight="1">
      <c r="A10" s="114"/>
    </row>
    <row r="11" spans="1:13" s="93" customFormat="1" ht="12.75">
      <c r="A11" s="389" t="s">
        <v>57</v>
      </c>
      <c r="B11" s="389" t="s">
        <v>52</v>
      </c>
      <c r="C11" s="389" t="s">
        <v>168</v>
      </c>
      <c r="D11" s="389" t="s">
        <v>0</v>
      </c>
      <c r="E11" s="389"/>
      <c r="F11" s="389"/>
      <c r="G11" s="389"/>
      <c r="H11" s="389"/>
      <c r="I11" s="389"/>
      <c r="J11" s="391"/>
      <c r="K11" s="391"/>
      <c r="L11" s="389"/>
      <c r="M11" s="389" t="s">
        <v>169</v>
      </c>
    </row>
    <row r="12" spans="1:13" s="93" customFormat="1" ht="98.25" customHeight="1">
      <c r="A12" s="389"/>
      <c r="B12" s="389"/>
      <c r="C12" s="389"/>
      <c r="D12" s="172" t="s">
        <v>294</v>
      </c>
      <c r="E12" s="172" t="s">
        <v>36</v>
      </c>
      <c r="F12" s="172" t="s">
        <v>46</v>
      </c>
      <c r="G12" s="172" t="s">
        <v>6</v>
      </c>
      <c r="H12" s="172" t="s">
        <v>47</v>
      </c>
      <c r="I12" s="229" t="s">
        <v>37</v>
      </c>
      <c r="J12" s="172" t="s">
        <v>38</v>
      </c>
      <c r="K12" s="230" t="s">
        <v>39</v>
      </c>
      <c r="L12" s="231" t="s">
        <v>40</v>
      </c>
      <c r="M12" s="389"/>
    </row>
    <row r="13" spans="1:13" s="93" customFormat="1" ht="12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80" t="s">
        <v>41</v>
      </c>
      <c r="L13" s="16">
        <v>12</v>
      </c>
      <c r="M13" s="16">
        <v>13</v>
      </c>
    </row>
    <row r="14" spans="1:13" s="93" customFormat="1" ht="44.25" customHeight="1">
      <c r="A14" s="15" t="s">
        <v>139</v>
      </c>
      <c r="B14" s="232" t="s">
        <v>42</v>
      </c>
      <c r="C14" s="136">
        <f>SUM(C15:C16)</f>
        <v>111914.38</v>
      </c>
      <c r="D14" s="235">
        <f aca="true" t="shared" si="0" ref="D14:L14">SUM(D15:D16)</f>
        <v>2880760.04</v>
      </c>
      <c r="E14" s="235">
        <f t="shared" si="0"/>
        <v>383663.32</v>
      </c>
      <c r="F14" s="235">
        <f t="shared" si="0"/>
        <v>3763.4</v>
      </c>
      <c r="G14" s="136">
        <f t="shared" si="0"/>
        <v>0</v>
      </c>
      <c r="H14" s="136">
        <f t="shared" si="0"/>
        <v>0</v>
      </c>
      <c r="I14" s="228">
        <f t="shared" si="0"/>
        <v>2858299.39</v>
      </c>
      <c r="J14" s="136">
        <f t="shared" si="0"/>
        <v>0</v>
      </c>
      <c r="K14" s="136">
        <f t="shared" si="0"/>
        <v>0</v>
      </c>
      <c r="L14" s="235">
        <f t="shared" si="0"/>
        <v>0</v>
      </c>
      <c r="M14" s="228">
        <f>SUM(M15:M16)</f>
        <v>521801.75</v>
      </c>
    </row>
    <row r="15" spans="1:13" s="93" customFormat="1" ht="15" customHeight="1">
      <c r="A15" s="16" t="s">
        <v>170</v>
      </c>
      <c r="B15" s="92" t="s">
        <v>55</v>
      </c>
      <c r="C15" s="16">
        <v>111914.38</v>
      </c>
      <c r="D15" s="234">
        <v>48000</v>
      </c>
      <c r="E15" s="236">
        <v>383663.32</v>
      </c>
      <c r="F15" s="236">
        <v>3763.4</v>
      </c>
      <c r="G15" s="16"/>
      <c r="H15" s="16"/>
      <c r="I15" s="234">
        <v>25539.35</v>
      </c>
      <c r="J15" s="16"/>
      <c r="K15" s="16"/>
      <c r="L15" s="236"/>
      <c r="M15" s="228">
        <f>C15+D15+E15+F15-G15-H15-I15-J15-K15+L15</f>
        <v>521801.75</v>
      </c>
    </row>
    <row r="16" spans="1:13" s="93" customFormat="1" ht="15" customHeight="1">
      <c r="A16" s="16" t="s">
        <v>171</v>
      </c>
      <c r="B16" s="92" t="s">
        <v>56</v>
      </c>
      <c r="C16" s="16">
        <v>0</v>
      </c>
      <c r="D16" s="236">
        <v>2832760.04</v>
      </c>
      <c r="E16" s="236"/>
      <c r="F16" s="236"/>
      <c r="G16" s="16"/>
      <c r="H16" s="16"/>
      <c r="I16" s="234">
        <v>2832760.04</v>
      </c>
      <c r="J16" s="16"/>
      <c r="K16" s="16"/>
      <c r="L16" s="236"/>
      <c r="M16" s="235">
        <f>C16+D16+E16+F16-G16-H16-I16-J16-K16+L16</f>
        <v>0</v>
      </c>
    </row>
    <row r="17" spans="1:13" s="93" customFormat="1" ht="51" customHeight="1">
      <c r="A17" s="15" t="s">
        <v>140</v>
      </c>
      <c r="B17" s="232" t="s">
        <v>43</v>
      </c>
      <c r="C17" s="136">
        <f>SUM(C18:C19)</f>
        <v>2077220.5</v>
      </c>
      <c r="D17" s="235">
        <f aca="true" t="shared" si="1" ref="D17:M17">SUM(D18:D19)</f>
        <v>520529.25</v>
      </c>
      <c r="E17" s="235">
        <f t="shared" si="1"/>
        <v>34064.94</v>
      </c>
      <c r="F17" s="235">
        <f t="shared" si="1"/>
        <v>0</v>
      </c>
      <c r="G17" s="228">
        <f t="shared" si="1"/>
        <v>0</v>
      </c>
      <c r="H17" s="228">
        <f t="shared" si="1"/>
        <v>0</v>
      </c>
      <c r="I17" s="228">
        <f t="shared" si="1"/>
        <v>574599.41</v>
      </c>
      <c r="J17" s="136">
        <f t="shared" si="1"/>
        <v>0</v>
      </c>
      <c r="K17" s="136">
        <f t="shared" si="1"/>
        <v>0</v>
      </c>
      <c r="L17" s="235">
        <f t="shared" si="1"/>
        <v>0</v>
      </c>
      <c r="M17" s="136">
        <f t="shared" si="1"/>
        <v>2057215.28</v>
      </c>
    </row>
    <row r="18" spans="1:13" s="93" customFormat="1" ht="15" customHeight="1">
      <c r="A18" s="16" t="s">
        <v>173</v>
      </c>
      <c r="B18" s="92" t="s">
        <v>55</v>
      </c>
      <c r="C18" s="16">
        <v>2077220.5</v>
      </c>
      <c r="D18" s="234"/>
      <c r="E18" s="236">
        <v>34064.94</v>
      </c>
      <c r="F18" s="236"/>
      <c r="G18" s="16"/>
      <c r="H18" s="16"/>
      <c r="I18" s="234">
        <v>54070.16</v>
      </c>
      <c r="J18" s="16"/>
      <c r="K18" s="16"/>
      <c r="L18" s="236"/>
      <c r="M18" s="235">
        <f>C18+D18+E18+F18-G18-H18-I18-J18-K18+L18</f>
        <v>2057215.28</v>
      </c>
    </row>
    <row r="19" spans="1:13" s="93" customFormat="1" ht="15" customHeight="1">
      <c r="A19" s="16" t="s">
        <v>179</v>
      </c>
      <c r="B19" s="92" t="s">
        <v>56</v>
      </c>
      <c r="C19" s="16">
        <v>0</v>
      </c>
      <c r="D19" s="236">
        <v>520529.25</v>
      </c>
      <c r="E19" s="236"/>
      <c r="F19" s="236"/>
      <c r="G19" s="16"/>
      <c r="H19" s="16"/>
      <c r="I19" s="234">
        <v>520529.25</v>
      </c>
      <c r="J19" s="16"/>
      <c r="K19" s="16"/>
      <c r="L19" s="236">
        <v>0</v>
      </c>
      <c r="M19" s="228">
        <f>C19+D19+E19+F19-G19-H19-I19-J19-K19+L19</f>
        <v>0</v>
      </c>
    </row>
    <row r="20" spans="1:13" s="93" customFormat="1" ht="72" customHeight="1">
      <c r="A20" s="15" t="s">
        <v>141</v>
      </c>
      <c r="B20" s="232" t="s">
        <v>44</v>
      </c>
      <c r="C20" s="136">
        <f>SUM(C21:C22)</f>
        <v>63407.11</v>
      </c>
      <c r="D20" s="228">
        <f aca="true" t="shared" si="2" ref="D20:M20">SUM(D21:D22)</f>
        <v>0</v>
      </c>
      <c r="E20" s="235">
        <f t="shared" si="2"/>
        <v>0</v>
      </c>
      <c r="F20" s="235">
        <f t="shared" si="2"/>
        <v>21325.95</v>
      </c>
      <c r="G20" s="136">
        <f t="shared" si="2"/>
        <v>0</v>
      </c>
      <c r="H20" s="136">
        <f t="shared" si="2"/>
        <v>0</v>
      </c>
      <c r="I20" s="228">
        <f t="shared" si="2"/>
        <v>22474.41</v>
      </c>
      <c r="J20" s="136">
        <f t="shared" si="2"/>
        <v>0</v>
      </c>
      <c r="K20" s="136">
        <f t="shared" si="2"/>
        <v>0</v>
      </c>
      <c r="L20" s="235">
        <f t="shared" si="2"/>
        <v>0</v>
      </c>
      <c r="M20" s="136">
        <f t="shared" si="2"/>
        <v>62258.649999999994</v>
      </c>
    </row>
    <row r="21" spans="1:13" s="93" customFormat="1" ht="15" customHeight="1">
      <c r="A21" s="16" t="s">
        <v>174</v>
      </c>
      <c r="B21" s="92" t="s">
        <v>55</v>
      </c>
      <c r="C21" s="16">
        <v>63407.11</v>
      </c>
      <c r="D21" s="234"/>
      <c r="E21" s="236"/>
      <c r="F21" s="236">
        <v>21325.95</v>
      </c>
      <c r="G21" s="16"/>
      <c r="H21" s="16"/>
      <c r="I21" s="16">
        <v>22474.41</v>
      </c>
      <c r="J21" s="16"/>
      <c r="K21" s="16"/>
      <c r="L21" s="236"/>
      <c r="M21" s="136">
        <f aca="true" t="shared" si="3" ref="M21:M26">C21+D21+E21+F21-G21-H21-I21-J21-K21+L21</f>
        <v>62258.649999999994</v>
      </c>
    </row>
    <row r="22" spans="1:13" s="93" customFormat="1" ht="15" customHeight="1">
      <c r="A22" s="16" t="s">
        <v>175</v>
      </c>
      <c r="B22" s="92" t="s">
        <v>56</v>
      </c>
      <c r="C22" s="16"/>
      <c r="D22" s="234"/>
      <c r="E22" s="236"/>
      <c r="F22" s="236"/>
      <c r="G22" s="16"/>
      <c r="H22" s="16"/>
      <c r="I22" s="16"/>
      <c r="J22" s="16"/>
      <c r="K22" s="16"/>
      <c r="L22" s="236"/>
      <c r="M22" s="136">
        <f t="shared" si="3"/>
        <v>0</v>
      </c>
    </row>
    <row r="23" spans="1:13" s="93" customFormat="1" ht="15" customHeight="1">
      <c r="A23" s="15" t="s">
        <v>142</v>
      </c>
      <c r="B23" s="91" t="s">
        <v>198</v>
      </c>
      <c r="C23" s="136">
        <f>SUM(C24:C25)</f>
        <v>8213.54</v>
      </c>
      <c r="D23" s="228">
        <f aca="true" t="shared" si="4" ref="D23:L23">SUM(D24:D25)</f>
        <v>30279.77</v>
      </c>
      <c r="E23" s="235">
        <f t="shared" si="4"/>
        <v>27813.65</v>
      </c>
      <c r="F23" s="235">
        <f t="shared" si="4"/>
        <v>81</v>
      </c>
      <c r="G23" s="136">
        <f t="shared" si="4"/>
        <v>0</v>
      </c>
      <c r="H23" s="136">
        <f t="shared" si="4"/>
        <v>0</v>
      </c>
      <c r="I23" s="136">
        <f>SUM(I24:I25)</f>
        <v>28633.67</v>
      </c>
      <c r="J23" s="136">
        <f t="shared" si="4"/>
        <v>0</v>
      </c>
      <c r="K23" s="136">
        <f t="shared" si="4"/>
        <v>0</v>
      </c>
      <c r="L23" s="235">
        <f t="shared" si="4"/>
        <v>0</v>
      </c>
      <c r="M23" s="136">
        <f t="shared" si="3"/>
        <v>37754.28999999999</v>
      </c>
    </row>
    <row r="24" spans="1:13" s="93" customFormat="1" ht="15" customHeight="1">
      <c r="A24" s="16" t="s">
        <v>177</v>
      </c>
      <c r="B24" s="92" t="s">
        <v>55</v>
      </c>
      <c r="C24" s="16"/>
      <c r="D24" s="234"/>
      <c r="E24" s="236">
        <v>27813.65</v>
      </c>
      <c r="F24" s="236"/>
      <c r="G24" s="16"/>
      <c r="H24" s="16"/>
      <c r="I24" s="16"/>
      <c r="J24" s="16"/>
      <c r="K24" s="16"/>
      <c r="L24" s="236"/>
      <c r="M24" s="136">
        <f t="shared" si="3"/>
        <v>27813.65</v>
      </c>
    </row>
    <row r="25" spans="1:13" s="93" customFormat="1" ht="15" customHeight="1">
      <c r="A25" s="16" t="s">
        <v>178</v>
      </c>
      <c r="B25" s="92" t="s">
        <v>56</v>
      </c>
      <c r="C25" s="16">
        <v>8213.54</v>
      </c>
      <c r="D25" s="234">
        <v>30279.77</v>
      </c>
      <c r="E25" s="236"/>
      <c r="F25" s="236">
        <v>81</v>
      </c>
      <c r="G25" s="16"/>
      <c r="H25" s="16"/>
      <c r="I25" s="16">
        <v>28633.67</v>
      </c>
      <c r="J25" s="16"/>
      <c r="K25" s="16"/>
      <c r="L25" s="236"/>
      <c r="M25" s="136">
        <f t="shared" si="3"/>
        <v>9940.64</v>
      </c>
    </row>
    <row r="26" spans="1:13" s="93" customFormat="1" ht="14.25" customHeight="1">
      <c r="A26" s="15" t="s">
        <v>143</v>
      </c>
      <c r="B26" s="91" t="s">
        <v>45</v>
      </c>
      <c r="C26" s="135">
        <f>C14+C17+C20+C23</f>
        <v>2260755.53</v>
      </c>
      <c r="D26" s="238">
        <f aca="true" t="shared" si="5" ref="D26:L26">D14+D17+D20+D23</f>
        <v>3431569.06</v>
      </c>
      <c r="E26" s="238">
        <f t="shared" si="5"/>
        <v>445541.91000000003</v>
      </c>
      <c r="F26" s="238">
        <f t="shared" si="5"/>
        <v>25170.350000000002</v>
      </c>
      <c r="G26" s="135">
        <f t="shared" si="5"/>
        <v>0</v>
      </c>
      <c r="H26" s="135">
        <f t="shared" si="5"/>
        <v>0</v>
      </c>
      <c r="I26" s="237">
        <f t="shared" si="5"/>
        <v>3484006.8800000004</v>
      </c>
      <c r="J26" s="135">
        <f t="shared" si="5"/>
        <v>0</v>
      </c>
      <c r="K26" s="135">
        <f t="shared" si="5"/>
        <v>0</v>
      </c>
      <c r="L26" s="238">
        <f t="shared" si="5"/>
        <v>0</v>
      </c>
      <c r="M26" s="135">
        <f t="shared" si="3"/>
        <v>2679029.9699999993</v>
      </c>
    </row>
    <row r="27" ht="9.75" customHeight="1"/>
    <row r="28" spans="1:11" s="104" customFormat="1" ht="8.25" customHeight="1">
      <c r="A28" s="104" t="s">
        <v>50</v>
      </c>
      <c r="C28" s="124" t="s">
        <v>2</v>
      </c>
      <c r="D28" s="124"/>
      <c r="E28" s="125"/>
      <c r="G28" s="104" t="s">
        <v>322</v>
      </c>
      <c r="I28" s="124" t="s">
        <v>164</v>
      </c>
      <c r="J28" s="124"/>
      <c r="K28" s="125"/>
    </row>
    <row r="29" spans="3:11" s="104" customFormat="1" ht="9.75" customHeight="1">
      <c r="C29" s="125" t="s">
        <v>14</v>
      </c>
      <c r="D29" s="125"/>
      <c r="E29" s="125"/>
      <c r="F29" s="125"/>
      <c r="I29" s="125" t="s">
        <v>14</v>
      </c>
      <c r="J29" s="125"/>
      <c r="K29" s="125"/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B6:E6"/>
  </mergeCells>
  <printOptions horizontalCentered="1"/>
  <pageMargins left="0.35433070866141736" right="0.15748031496062992" top="0.1968503937007874" bottom="0.1968503937007874" header="0.11811023622047245" footer="0.11811023622047245"/>
  <pageSetup fitToHeight="2" fitToWidth="1" horizontalDpi="600" verticalDpi="600" orientation="landscape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2014-03-19T09:52:25Z</cp:lastPrinted>
  <dcterms:created xsi:type="dcterms:W3CDTF">2007-01-30T12:52:40Z</dcterms:created>
  <dcterms:modified xsi:type="dcterms:W3CDTF">2014-03-24T07:46:09Z</dcterms:modified>
  <cp:category/>
  <cp:version/>
  <cp:contentType/>
  <cp:contentStatus/>
</cp:coreProperties>
</file>